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1.xml" ContentType="application/vnd.ms-excel.timelin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17d7965fc1d39e50/ドキュメント/"/>
    </mc:Choice>
  </mc:AlternateContent>
  <xr:revisionPtr revIDLastSave="499" documentId="8_{229B70C7-F9E0-46DB-A3A7-BFC9CC1AAAD7}" xr6:coauthVersionLast="47" xr6:coauthVersionMax="47" xr10:uidLastSave="{81B0F3F9-A2C9-466A-A855-1CBE2CD419CE}"/>
  <bookViews>
    <workbookView xWindow="-108" yWindow="-108" windowWidth="23256" windowHeight="12456" tabRatio="784" firstSheet="2" activeTab="6" xr2:uid="{6551776B-62A1-4167-ACD9-64341C293587}"/>
  </bookViews>
  <sheets>
    <sheet name="Given Data" sheetId="1" r:id="rId1"/>
    <sheet name="Product Analysis" sheetId="2" r:id="rId2"/>
    <sheet name="Customer Analysis" sheetId="3" r:id="rId3"/>
    <sheet name="Sales Analysis" sheetId="4" r:id="rId4"/>
    <sheet name="Specific Analysis" sheetId="5" r:id="rId5"/>
    <sheet name="Platform Analysis" sheetId="6" r:id="rId6"/>
    <sheet name="Dashboard Analysis" sheetId="9" r:id="rId7"/>
    <sheet name="Sheet4" sheetId="10" r:id="rId8"/>
  </sheets>
  <definedNames>
    <definedName name="NativeTimeline_Date">#N/A</definedName>
    <definedName name="Slicer_Job_Title">#N/A</definedName>
    <definedName name="Slicer_Purchase_Mode">#N/A</definedName>
    <definedName name="Slicer_Status">#N/A</definedName>
  </definedNames>
  <calcPr calcId="191029"/>
  <pivotCaches>
    <pivotCache cacheId="2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46BE6895-7355-4a93-B00E-2C351335B9C9}">
      <x15:slicerCaches xmlns:x14="http://schemas.microsoft.com/office/spreadsheetml/2009/9/main">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F2" i="5"/>
  <c r="G2" i="5"/>
  <c r="E2" i="5"/>
  <c r="C2" i="5"/>
  <c r="B2" i="5" s="1"/>
  <c r="D2" i="5"/>
  <c r="N19" i="1"/>
  <c r="N35" i="1"/>
  <c r="N51" i="1"/>
  <c r="N67" i="1"/>
  <c r="N259" i="1"/>
  <c r="N275" i="1"/>
  <c r="N291" i="1"/>
  <c r="N307" i="1"/>
  <c r="N323"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N115" i="1" s="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N211" i="1" s="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N243" i="1" s="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L2" i="1"/>
  <c r="N2" i="1" s="1"/>
  <c r="L3" i="1"/>
  <c r="L4" i="1"/>
  <c r="N4" i="1" s="1"/>
  <c r="L5" i="1"/>
  <c r="L6" i="1"/>
  <c r="L7" i="1"/>
  <c r="L8" i="1"/>
  <c r="L9" i="1"/>
  <c r="L10" i="1"/>
  <c r="L11" i="1"/>
  <c r="N11" i="1" s="1"/>
  <c r="L12" i="1"/>
  <c r="N12" i="1" s="1"/>
  <c r="L13" i="1"/>
  <c r="N13" i="1" s="1"/>
  <c r="L14" i="1"/>
  <c r="N14" i="1" s="1"/>
  <c r="L15" i="1"/>
  <c r="N15" i="1" s="1"/>
  <c r="L16" i="1"/>
  <c r="N16" i="1" s="1"/>
  <c r="L17" i="1"/>
  <c r="N17" i="1" s="1"/>
  <c r="L18" i="1"/>
  <c r="N18" i="1" s="1"/>
  <c r="L19" i="1"/>
  <c r="L20" i="1"/>
  <c r="N20" i="1" s="1"/>
  <c r="L21" i="1"/>
  <c r="L22" i="1"/>
  <c r="L23" i="1"/>
  <c r="L24" i="1"/>
  <c r="L25" i="1"/>
  <c r="L26" i="1"/>
  <c r="L27" i="1"/>
  <c r="N27" i="1" s="1"/>
  <c r="L28" i="1"/>
  <c r="N28" i="1" s="1"/>
  <c r="L29" i="1"/>
  <c r="N29" i="1" s="1"/>
  <c r="L30" i="1"/>
  <c r="N30" i="1" s="1"/>
  <c r="L31" i="1"/>
  <c r="N31" i="1" s="1"/>
  <c r="L32" i="1"/>
  <c r="N32" i="1" s="1"/>
  <c r="L33" i="1"/>
  <c r="N33" i="1" s="1"/>
  <c r="L34" i="1"/>
  <c r="N34" i="1" s="1"/>
  <c r="L35" i="1"/>
  <c r="L36" i="1"/>
  <c r="N36" i="1" s="1"/>
  <c r="L37" i="1"/>
  <c r="L38" i="1"/>
  <c r="L39" i="1"/>
  <c r="L40" i="1"/>
  <c r="L41" i="1"/>
  <c r="L42" i="1"/>
  <c r="L43" i="1"/>
  <c r="N43" i="1" s="1"/>
  <c r="L44" i="1"/>
  <c r="N44" i="1" s="1"/>
  <c r="L45" i="1"/>
  <c r="N45" i="1" s="1"/>
  <c r="L46" i="1"/>
  <c r="N46" i="1" s="1"/>
  <c r="L47" i="1"/>
  <c r="N47" i="1" s="1"/>
  <c r="L48" i="1"/>
  <c r="N48" i="1" s="1"/>
  <c r="L49" i="1"/>
  <c r="N49" i="1" s="1"/>
  <c r="L50" i="1"/>
  <c r="N50" i="1" s="1"/>
  <c r="L51" i="1"/>
  <c r="L52" i="1"/>
  <c r="N52" i="1" s="1"/>
  <c r="L53" i="1"/>
  <c r="L54" i="1"/>
  <c r="L55" i="1"/>
  <c r="L56" i="1"/>
  <c r="L57" i="1"/>
  <c r="L58" i="1"/>
  <c r="L59" i="1"/>
  <c r="N59" i="1" s="1"/>
  <c r="L60" i="1"/>
  <c r="N60" i="1" s="1"/>
  <c r="L61" i="1"/>
  <c r="N61" i="1" s="1"/>
  <c r="L62" i="1"/>
  <c r="N62" i="1" s="1"/>
  <c r="L63" i="1"/>
  <c r="N63" i="1" s="1"/>
  <c r="L64" i="1"/>
  <c r="N64" i="1" s="1"/>
  <c r="L65" i="1"/>
  <c r="N65" i="1" s="1"/>
  <c r="L66" i="1"/>
  <c r="N66" i="1" s="1"/>
  <c r="L67" i="1"/>
  <c r="L68" i="1"/>
  <c r="N68" i="1" s="1"/>
  <c r="L69" i="1"/>
  <c r="L70" i="1"/>
  <c r="L71" i="1"/>
  <c r="L72" i="1"/>
  <c r="L73" i="1"/>
  <c r="L74" i="1"/>
  <c r="L75" i="1"/>
  <c r="N75" i="1" s="1"/>
  <c r="L76" i="1"/>
  <c r="N76" i="1" s="1"/>
  <c r="L77" i="1"/>
  <c r="N77" i="1" s="1"/>
  <c r="L78" i="1"/>
  <c r="N78" i="1" s="1"/>
  <c r="L79" i="1"/>
  <c r="N79" i="1" s="1"/>
  <c r="L80" i="1"/>
  <c r="N80" i="1" s="1"/>
  <c r="L81" i="1"/>
  <c r="N81" i="1" s="1"/>
  <c r="L82" i="1"/>
  <c r="N82" i="1" s="1"/>
  <c r="L83" i="1"/>
  <c r="N83" i="1" s="1"/>
  <c r="L84" i="1"/>
  <c r="N84" i="1" s="1"/>
  <c r="L85" i="1"/>
  <c r="L86" i="1"/>
  <c r="L87" i="1"/>
  <c r="L88" i="1"/>
  <c r="L89" i="1"/>
  <c r="L90" i="1"/>
  <c r="L91" i="1"/>
  <c r="N91" i="1" s="1"/>
  <c r="L92" i="1"/>
  <c r="N92" i="1" s="1"/>
  <c r="L93" i="1"/>
  <c r="N93" i="1" s="1"/>
  <c r="L94" i="1"/>
  <c r="N94" i="1" s="1"/>
  <c r="L95" i="1"/>
  <c r="N95" i="1" s="1"/>
  <c r="L96" i="1"/>
  <c r="N96" i="1" s="1"/>
  <c r="L97" i="1"/>
  <c r="N97" i="1" s="1"/>
  <c r="L98" i="1"/>
  <c r="N98" i="1" s="1"/>
  <c r="L99" i="1"/>
  <c r="N99" i="1" s="1"/>
  <c r="L100" i="1"/>
  <c r="N100" i="1" s="1"/>
  <c r="L101" i="1"/>
  <c r="L102" i="1"/>
  <c r="L103" i="1"/>
  <c r="L104" i="1"/>
  <c r="L105" i="1"/>
  <c r="L106" i="1"/>
  <c r="L107" i="1"/>
  <c r="N107" i="1" s="1"/>
  <c r="L108" i="1"/>
  <c r="N108" i="1" s="1"/>
  <c r="L109" i="1"/>
  <c r="N109" i="1" s="1"/>
  <c r="L110" i="1"/>
  <c r="N110" i="1" s="1"/>
  <c r="L111" i="1"/>
  <c r="N111" i="1" s="1"/>
  <c r="L112" i="1"/>
  <c r="N112" i="1" s="1"/>
  <c r="L113" i="1"/>
  <c r="N113" i="1" s="1"/>
  <c r="L114" i="1"/>
  <c r="N114" i="1" s="1"/>
  <c r="L115" i="1"/>
  <c r="L116" i="1"/>
  <c r="N116" i="1" s="1"/>
  <c r="L117" i="1"/>
  <c r="L118" i="1"/>
  <c r="L119" i="1"/>
  <c r="L120" i="1"/>
  <c r="L121" i="1"/>
  <c r="L122" i="1"/>
  <c r="L123" i="1"/>
  <c r="N123" i="1" s="1"/>
  <c r="L124" i="1"/>
  <c r="N124" i="1" s="1"/>
  <c r="L125" i="1"/>
  <c r="N125" i="1" s="1"/>
  <c r="L126" i="1"/>
  <c r="N126" i="1" s="1"/>
  <c r="L127" i="1"/>
  <c r="N127" i="1" s="1"/>
  <c r="L128" i="1"/>
  <c r="N128" i="1" s="1"/>
  <c r="L129" i="1"/>
  <c r="N129" i="1" s="1"/>
  <c r="L130" i="1"/>
  <c r="N130" i="1" s="1"/>
  <c r="L131" i="1"/>
  <c r="N131" i="1" s="1"/>
  <c r="L132" i="1"/>
  <c r="N132" i="1" s="1"/>
  <c r="L133" i="1"/>
  <c r="L134" i="1"/>
  <c r="L135" i="1"/>
  <c r="L136" i="1"/>
  <c r="L137" i="1"/>
  <c r="L138" i="1"/>
  <c r="L139" i="1"/>
  <c r="N139" i="1" s="1"/>
  <c r="L140" i="1"/>
  <c r="N140" i="1" s="1"/>
  <c r="L141" i="1"/>
  <c r="N141" i="1" s="1"/>
  <c r="L142" i="1"/>
  <c r="N142" i="1" s="1"/>
  <c r="L143" i="1"/>
  <c r="N143" i="1" s="1"/>
  <c r="L144" i="1"/>
  <c r="N144" i="1" s="1"/>
  <c r="L145" i="1"/>
  <c r="N145" i="1" s="1"/>
  <c r="L146" i="1"/>
  <c r="N146" i="1" s="1"/>
  <c r="L147" i="1"/>
  <c r="N147" i="1" s="1"/>
  <c r="L148" i="1"/>
  <c r="N148" i="1" s="1"/>
  <c r="L149" i="1"/>
  <c r="L150" i="1"/>
  <c r="L151" i="1"/>
  <c r="L152" i="1"/>
  <c r="L153" i="1"/>
  <c r="L154" i="1"/>
  <c r="L155" i="1"/>
  <c r="N155" i="1" s="1"/>
  <c r="L156" i="1"/>
  <c r="N156" i="1" s="1"/>
  <c r="L157" i="1"/>
  <c r="N157" i="1" s="1"/>
  <c r="L158" i="1"/>
  <c r="N158" i="1" s="1"/>
  <c r="L159" i="1"/>
  <c r="N159" i="1" s="1"/>
  <c r="L160" i="1"/>
  <c r="N160" i="1" s="1"/>
  <c r="L161" i="1"/>
  <c r="N161" i="1" s="1"/>
  <c r="L162" i="1"/>
  <c r="N162" i="1" s="1"/>
  <c r="L163" i="1"/>
  <c r="N163" i="1" s="1"/>
  <c r="L164" i="1"/>
  <c r="N164" i="1" s="1"/>
  <c r="L165" i="1"/>
  <c r="L166" i="1"/>
  <c r="L167" i="1"/>
  <c r="L168" i="1"/>
  <c r="L169" i="1"/>
  <c r="L170" i="1"/>
  <c r="L171" i="1"/>
  <c r="N171" i="1" s="1"/>
  <c r="L172" i="1"/>
  <c r="N172" i="1" s="1"/>
  <c r="L173" i="1"/>
  <c r="N173" i="1" s="1"/>
  <c r="L174" i="1"/>
  <c r="N174" i="1" s="1"/>
  <c r="L175" i="1"/>
  <c r="N175" i="1" s="1"/>
  <c r="L176" i="1"/>
  <c r="N176" i="1" s="1"/>
  <c r="L177" i="1"/>
  <c r="N177" i="1" s="1"/>
  <c r="L178" i="1"/>
  <c r="N178" i="1" s="1"/>
  <c r="L179" i="1"/>
  <c r="N179" i="1" s="1"/>
  <c r="L180" i="1"/>
  <c r="N180" i="1" s="1"/>
  <c r="L181" i="1"/>
  <c r="L182" i="1"/>
  <c r="L183" i="1"/>
  <c r="L184" i="1"/>
  <c r="L185" i="1"/>
  <c r="L186" i="1"/>
  <c r="L187" i="1"/>
  <c r="N187" i="1" s="1"/>
  <c r="L188" i="1"/>
  <c r="N188" i="1" s="1"/>
  <c r="L189" i="1"/>
  <c r="N189" i="1" s="1"/>
  <c r="L190" i="1"/>
  <c r="N190" i="1" s="1"/>
  <c r="L191" i="1"/>
  <c r="N191" i="1" s="1"/>
  <c r="L192" i="1"/>
  <c r="N192" i="1" s="1"/>
  <c r="L193" i="1"/>
  <c r="N193" i="1" s="1"/>
  <c r="L194" i="1"/>
  <c r="N194" i="1" s="1"/>
  <c r="L195" i="1"/>
  <c r="N195" i="1" s="1"/>
  <c r="L196" i="1"/>
  <c r="N196" i="1" s="1"/>
  <c r="L197" i="1"/>
  <c r="L198" i="1"/>
  <c r="L199" i="1"/>
  <c r="L200" i="1"/>
  <c r="L201" i="1"/>
  <c r="L202" i="1"/>
  <c r="L203" i="1"/>
  <c r="N203" i="1" s="1"/>
  <c r="L204" i="1"/>
  <c r="N204" i="1" s="1"/>
  <c r="L205" i="1"/>
  <c r="N205" i="1" s="1"/>
  <c r="L206" i="1"/>
  <c r="N206" i="1" s="1"/>
  <c r="L207" i="1"/>
  <c r="N207" i="1" s="1"/>
  <c r="L208" i="1"/>
  <c r="N208" i="1" s="1"/>
  <c r="L209" i="1"/>
  <c r="N209" i="1" s="1"/>
  <c r="L210" i="1"/>
  <c r="N210" i="1" s="1"/>
  <c r="L211" i="1"/>
  <c r="L212" i="1"/>
  <c r="N212" i="1" s="1"/>
  <c r="L213" i="1"/>
  <c r="L214" i="1"/>
  <c r="L215" i="1"/>
  <c r="L216" i="1"/>
  <c r="L217" i="1"/>
  <c r="L218" i="1"/>
  <c r="L219" i="1"/>
  <c r="N219" i="1" s="1"/>
  <c r="L220" i="1"/>
  <c r="N220" i="1" s="1"/>
  <c r="L221" i="1"/>
  <c r="N221" i="1" s="1"/>
  <c r="L222" i="1"/>
  <c r="N222" i="1" s="1"/>
  <c r="L223" i="1"/>
  <c r="N223" i="1" s="1"/>
  <c r="L224" i="1"/>
  <c r="N224" i="1" s="1"/>
  <c r="L225" i="1"/>
  <c r="N225" i="1" s="1"/>
  <c r="L226" i="1"/>
  <c r="N226" i="1" s="1"/>
  <c r="L227" i="1"/>
  <c r="N227" i="1" s="1"/>
  <c r="L228" i="1"/>
  <c r="N228" i="1" s="1"/>
  <c r="L229" i="1"/>
  <c r="L230" i="1"/>
  <c r="L231" i="1"/>
  <c r="L232" i="1"/>
  <c r="L233" i="1"/>
  <c r="L234" i="1"/>
  <c r="L235" i="1"/>
  <c r="N235" i="1" s="1"/>
  <c r="L236" i="1"/>
  <c r="N236" i="1" s="1"/>
  <c r="L237" i="1"/>
  <c r="N237" i="1" s="1"/>
  <c r="L238" i="1"/>
  <c r="N238" i="1" s="1"/>
  <c r="L239" i="1"/>
  <c r="N239" i="1" s="1"/>
  <c r="L240" i="1"/>
  <c r="N240" i="1" s="1"/>
  <c r="L241" i="1"/>
  <c r="N241" i="1" s="1"/>
  <c r="L242" i="1"/>
  <c r="N242" i="1" s="1"/>
  <c r="L243" i="1"/>
  <c r="L244" i="1"/>
  <c r="N244" i="1" s="1"/>
  <c r="L245" i="1"/>
  <c r="L246" i="1"/>
  <c r="L247" i="1"/>
  <c r="L248" i="1"/>
  <c r="L249" i="1"/>
  <c r="L250" i="1"/>
  <c r="L251" i="1"/>
  <c r="N251" i="1" s="1"/>
  <c r="L252" i="1"/>
  <c r="N252" i="1" s="1"/>
  <c r="L253" i="1"/>
  <c r="N253" i="1" s="1"/>
  <c r="L254" i="1"/>
  <c r="N254" i="1" s="1"/>
  <c r="L255" i="1"/>
  <c r="N255" i="1" s="1"/>
  <c r="L256" i="1"/>
  <c r="N256" i="1" s="1"/>
  <c r="L257" i="1"/>
  <c r="N257" i="1" s="1"/>
  <c r="L258" i="1"/>
  <c r="N258" i="1" s="1"/>
  <c r="L259" i="1"/>
  <c r="L260" i="1"/>
  <c r="N260" i="1" s="1"/>
  <c r="L261" i="1"/>
  <c r="L262" i="1"/>
  <c r="L263" i="1"/>
  <c r="L264" i="1"/>
  <c r="L265" i="1"/>
  <c r="L266" i="1"/>
  <c r="L267" i="1"/>
  <c r="N267" i="1" s="1"/>
  <c r="L268" i="1"/>
  <c r="N268" i="1" s="1"/>
  <c r="L269" i="1"/>
  <c r="N269" i="1" s="1"/>
  <c r="L270" i="1"/>
  <c r="N270" i="1" s="1"/>
  <c r="L271" i="1"/>
  <c r="N271" i="1" s="1"/>
  <c r="L272" i="1"/>
  <c r="N272" i="1" s="1"/>
  <c r="L273" i="1"/>
  <c r="N273" i="1" s="1"/>
  <c r="L274" i="1"/>
  <c r="N274" i="1" s="1"/>
  <c r="L275" i="1"/>
  <c r="L276" i="1"/>
  <c r="N276" i="1" s="1"/>
  <c r="L277" i="1"/>
  <c r="L278" i="1"/>
  <c r="L279" i="1"/>
  <c r="L280" i="1"/>
  <c r="L281" i="1"/>
  <c r="L282" i="1"/>
  <c r="L283" i="1"/>
  <c r="N283" i="1" s="1"/>
  <c r="L284" i="1"/>
  <c r="N284" i="1" s="1"/>
  <c r="L285" i="1"/>
  <c r="N285" i="1" s="1"/>
  <c r="L286" i="1"/>
  <c r="N286" i="1" s="1"/>
  <c r="L287" i="1"/>
  <c r="N287" i="1" s="1"/>
  <c r="L288" i="1"/>
  <c r="N288" i="1" s="1"/>
  <c r="L289" i="1"/>
  <c r="N289" i="1" s="1"/>
  <c r="L290" i="1"/>
  <c r="N290" i="1" s="1"/>
  <c r="L291" i="1"/>
  <c r="L292" i="1"/>
  <c r="N292" i="1" s="1"/>
  <c r="L293" i="1"/>
  <c r="L294" i="1"/>
  <c r="L295" i="1"/>
  <c r="L296" i="1"/>
  <c r="L297" i="1"/>
  <c r="L298" i="1"/>
  <c r="L299" i="1"/>
  <c r="N299" i="1" s="1"/>
  <c r="L300" i="1"/>
  <c r="N300" i="1" s="1"/>
  <c r="L301" i="1"/>
  <c r="N301" i="1" s="1"/>
  <c r="L302" i="1"/>
  <c r="N302" i="1" s="1"/>
  <c r="L303" i="1"/>
  <c r="N303" i="1" s="1"/>
  <c r="L304" i="1"/>
  <c r="N304" i="1" s="1"/>
  <c r="L305" i="1"/>
  <c r="N305" i="1" s="1"/>
  <c r="L306" i="1"/>
  <c r="N306" i="1" s="1"/>
  <c r="L307" i="1"/>
  <c r="L308" i="1"/>
  <c r="N308" i="1" s="1"/>
  <c r="L309" i="1"/>
  <c r="L310" i="1"/>
  <c r="L311" i="1"/>
  <c r="L312" i="1"/>
  <c r="L313" i="1"/>
  <c r="L314" i="1"/>
  <c r="L315" i="1"/>
  <c r="N315" i="1" s="1"/>
  <c r="L316" i="1"/>
  <c r="N316" i="1" s="1"/>
  <c r="L317" i="1"/>
  <c r="N317" i="1" s="1"/>
  <c r="L318" i="1"/>
  <c r="N318" i="1" s="1"/>
  <c r="L319" i="1"/>
  <c r="N319" i="1" s="1"/>
  <c r="L320" i="1"/>
  <c r="N320" i="1" s="1"/>
  <c r="L321" i="1"/>
  <c r="N321" i="1" s="1"/>
  <c r="L322" i="1"/>
  <c r="N322" i="1" s="1"/>
  <c r="L323" i="1"/>
  <c r="L324" i="1"/>
  <c r="N324" i="1" s="1"/>
  <c r="L325" i="1"/>
  <c r="L326" i="1"/>
  <c r="L327" i="1"/>
  <c r="L328" i="1"/>
  <c r="L329" i="1"/>
  <c r="L330" i="1"/>
  <c r="L331" i="1"/>
  <c r="N331" i="1" s="1"/>
  <c r="L332" i="1"/>
  <c r="N332" i="1" s="1"/>
  <c r="L333" i="1"/>
  <c r="N333" i="1" s="1"/>
  <c r="L334" i="1"/>
  <c r="N334" i="1" s="1"/>
  <c r="L335" i="1"/>
  <c r="N335" i="1" s="1"/>
  <c r="L336" i="1"/>
  <c r="N336" i="1" s="1"/>
  <c r="L337" i="1"/>
  <c r="N337" i="1" s="1"/>
  <c r="L338" i="1"/>
  <c r="N338" i="1" s="1"/>
  <c r="L339" i="1"/>
  <c r="N339" i="1" s="1"/>
  <c r="L340" i="1"/>
  <c r="N340" i="1" s="1"/>
  <c r="L341" i="1"/>
  <c r="L342" i="1"/>
  <c r="L343" i="1"/>
  <c r="L344" i="1"/>
  <c r="L345" i="1"/>
  <c r="L346" i="1"/>
  <c r="L347" i="1"/>
  <c r="N347" i="1" s="1"/>
  <c r="L348" i="1"/>
  <c r="N348" i="1" s="1"/>
  <c r="L349" i="1"/>
  <c r="N349" i="1" s="1"/>
  <c r="L350" i="1"/>
  <c r="N350" i="1" s="1"/>
  <c r="L351" i="1"/>
  <c r="N351" i="1" s="1"/>
  <c r="L352" i="1"/>
  <c r="N352" i="1" s="1"/>
  <c r="L353" i="1"/>
  <c r="N353" i="1" s="1"/>
  <c r="L354" i="1"/>
  <c r="N354" i="1" s="1"/>
  <c r="L355" i="1"/>
  <c r="N355" i="1" s="1"/>
  <c r="L356" i="1"/>
  <c r="N356" i="1" s="1"/>
  <c r="L357" i="1"/>
  <c r="L358" i="1"/>
  <c r="L359" i="1"/>
  <c r="L360" i="1"/>
  <c r="L361" i="1"/>
  <c r="L362" i="1"/>
  <c r="L363" i="1"/>
  <c r="N363" i="1" s="1"/>
  <c r="L364" i="1"/>
  <c r="N364" i="1" s="1"/>
  <c r="L365" i="1"/>
  <c r="N365" i="1" s="1"/>
  <c r="L366" i="1"/>
  <c r="N366" i="1" s="1"/>
  <c r="L367" i="1"/>
  <c r="N367" i="1" s="1"/>
  <c r="L368" i="1"/>
  <c r="N368" i="1" s="1"/>
  <c r="L369" i="1"/>
  <c r="N369" i="1" s="1"/>
  <c r="L370" i="1"/>
  <c r="N370" i="1" s="1"/>
  <c r="L371" i="1"/>
  <c r="N371" i="1" s="1"/>
  <c r="L372" i="1"/>
  <c r="N372" i="1" s="1"/>
  <c r="L373" i="1"/>
  <c r="L374" i="1"/>
  <c r="L375" i="1"/>
  <c r="L376" i="1"/>
  <c r="L377" i="1"/>
  <c r="L378" i="1"/>
  <c r="L379" i="1"/>
  <c r="N379" i="1" s="1"/>
  <c r="L380" i="1"/>
  <c r="N380" i="1" s="1"/>
  <c r="L381" i="1"/>
  <c r="N381" i="1" s="1"/>
  <c r="L382" i="1"/>
  <c r="N382" i="1" s="1"/>
  <c r="L383" i="1"/>
  <c r="N383" i="1" s="1"/>
  <c r="L384" i="1"/>
  <c r="N384" i="1" s="1"/>
  <c r="L385" i="1"/>
  <c r="N385" i="1" s="1"/>
  <c r="L386" i="1"/>
  <c r="N386" i="1" s="1"/>
  <c r="L387" i="1"/>
  <c r="N387" i="1" s="1"/>
  <c r="L388" i="1"/>
  <c r="N388" i="1" s="1"/>
  <c r="L389" i="1"/>
  <c r="L390" i="1"/>
  <c r="L391" i="1"/>
  <c r="L392" i="1"/>
  <c r="L393" i="1"/>
  <c r="L394" i="1"/>
  <c r="L395" i="1"/>
  <c r="N395" i="1" s="1"/>
  <c r="L396" i="1"/>
  <c r="N396" i="1" s="1"/>
  <c r="L397" i="1"/>
  <c r="N397" i="1" s="1"/>
  <c r="L398" i="1"/>
  <c r="N398" i="1" s="1"/>
  <c r="L399" i="1"/>
  <c r="N399" i="1" s="1"/>
  <c r="L400" i="1"/>
  <c r="N400" i="1" s="1"/>
  <c r="L401" i="1"/>
  <c r="N401" i="1" s="1"/>
  <c r="L402" i="1"/>
  <c r="N402" i="1" s="1"/>
  <c r="L403" i="1"/>
  <c r="N403" i="1" s="1"/>
  <c r="L404" i="1"/>
  <c r="N404" i="1" s="1"/>
  <c r="L405" i="1"/>
  <c r="L406" i="1"/>
  <c r="L407" i="1"/>
  <c r="L408" i="1"/>
  <c r="L409" i="1"/>
  <c r="L410" i="1"/>
  <c r="L411" i="1"/>
  <c r="N411" i="1" s="1"/>
  <c r="L412" i="1"/>
  <c r="N412" i="1" s="1"/>
  <c r="L413" i="1"/>
  <c r="N413" i="1" s="1"/>
  <c r="L414" i="1"/>
  <c r="N414" i="1" s="1"/>
  <c r="L415" i="1"/>
  <c r="N415" i="1" s="1"/>
  <c r="L416" i="1"/>
  <c r="N416" i="1" s="1"/>
  <c r="L417" i="1"/>
  <c r="N417" i="1" s="1"/>
  <c r="L418" i="1"/>
  <c r="N418" i="1" s="1"/>
  <c r="L419" i="1"/>
  <c r="N419" i="1" s="1"/>
  <c r="L420" i="1"/>
  <c r="N420" i="1" s="1"/>
  <c r="L421" i="1"/>
  <c r="L422" i="1"/>
  <c r="L423" i="1"/>
  <c r="L424" i="1"/>
  <c r="L425" i="1"/>
  <c r="L426" i="1"/>
  <c r="L427" i="1"/>
  <c r="N427" i="1" s="1"/>
  <c r="L428" i="1"/>
  <c r="N428" i="1" s="1"/>
  <c r="L429" i="1"/>
  <c r="N429" i="1" s="1"/>
  <c r="L430" i="1"/>
  <c r="N430" i="1" s="1"/>
  <c r="L431" i="1"/>
  <c r="N431" i="1" s="1"/>
  <c r="L432" i="1"/>
  <c r="N432" i="1" s="1"/>
  <c r="L433" i="1"/>
  <c r="N433" i="1" s="1"/>
  <c r="L434" i="1"/>
  <c r="N434" i="1" s="1"/>
  <c r="L435" i="1"/>
  <c r="N435" i="1" s="1"/>
  <c r="L436" i="1"/>
  <c r="N436" i="1" s="1"/>
  <c r="L437" i="1"/>
  <c r="L438" i="1"/>
  <c r="L439" i="1"/>
  <c r="L440" i="1"/>
  <c r="L441" i="1"/>
  <c r="L442" i="1"/>
  <c r="L443" i="1"/>
  <c r="N443" i="1" s="1"/>
  <c r="L444" i="1"/>
  <c r="N444" i="1" s="1"/>
  <c r="K7" i="1"/>
  <c r="K2" i="1"/>
  <c r="K3" i="1"/>
  <c r="K4" i="1"/>
  <c r="K5" i="1"/>
  <c r="K6"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N440" i="1" l="1"/>
  <c r="N392" i="1"/>
  <c r="N344" i="1"/>
  <c r="N296" i="1"/>
  <c r="N248" i="1"/>
  <c r="N184" i="1"/>
  <c r="N120" i="1"/>
  <c r="N72" i="1"/>
  <c r="N24" i="1"/>
  <c r="N439" i="1"/>
  <c r="N423" i="1"/>
  <c r="N407" i="1"/>
  <c r="N391" i="1"/>
  <c r="N375" i="1"/>
  <c r="N359" i="1"/>
  <c r="N343" i="1"/>
  <c r="N327" i="1"/>
  <c r="N311" i="1"/>
  <c r="N295" i="1"/>
  <c r="N279" i="1"/>
  <c r="N263" i="1"/>
  <c r="N247" i="1"/>
  <c r="N231" i="1"/>
  <c r="N215" i="1"/>
  <c r="N199" i="1"/>
  <c r="N183" i="1"/>
  <c r="N167" i="1"/>
  <c r="N151" i="1"/>
  <c r="N135" i="1"/>
  <c r="N119" i="1"/>
  <c r="N103" i="1"/>
  <c r="N87" i="1"/>
  <c r="N71" i="1"/>
  <c r="N55" i="1"/>
  <c r="N39" i="1"/>
  <c r="N23" i="1"/>
  <c r="N7" i="1"/>
  <c r="N408" i="1"/>
  <c r="N360" i="1"/>
  <c r="N312" i="1"/>
  <c r="N264" i="1"/>
  <c r="N216" i="1"/>
  <c r="N168" i="1"/>
  <c r="N136" i="1"/>
  <c r="N88" i="1"/>
  <c r="N40" i="1"/>
  <c r="N438" i="1"/>
  <c r="N422" i="1"/>
  <c r="N406" i="1"/>
  <c r="N390" i="1"/>
  <c r="N374" i="1"/>
  <c r="N358" i="1"/>
  <c r="N342" i="1"/>
  <c r="N326" i="1"/>
  <c r="N310" i="1"/>
  <c r="N294" i="1"/>
  <c r="N278" i="1"/>
  <c r="N262" i="1"/>
  <c r="N246" i="1"/>
  <c r="N230" i="1"/>
  <c r="N214" i="1"/>
  <c r="N198" i="1"/>
  <c r="N182" i="1"/>
  <c r="N166" i="1"/>
  <c r="N150" i="1"/>
  <c r="N134" i="1"/>
  <c r="N118" i="1"/>
  <c r="N102" i="1"/>
  <c r="N86" i="1"/>
  <c r="N70" i="1"/>
  <c r="N54" i="1"/>
  <c r="N38" i="1"/>
  <c r="N22" i="1"/>
  <c r="N6" i="1"/>
  <c r="N424" i="1"/>
  <c r="N376" i="1"/>
  <c r="N328" i="1"/>
  <c r="N280" i="1"/>
  <c r="N232" i="1"/>
  <c r="N200" i="1"/>
  <c r="N152" i="1"/>
  <c r="N104" i="1"/>
  <c r="N56" i="1"/>
  <c r="N8" i="1"/>
  <c r="N437" i="1"/>
  <c r="N421" i="1"/>
  <c r="N405" i="1"/>
  <c r="N389" i="1"/>
  <c r="N373" i="1"/>
  <c r="N357" i="1"/>
  <c r="N341" i="1"/>
  <c r="N325" i="1"/>
  <c r="N309" i="1"/>
  <c r="N293" i="1"/>
  <c r="N277" i="1"/>
  <c r="N261" i="1"/>
  <c r="N245" i="1"/>
  <c r="N229" i="1"/>
  <c r="N213" i="1"/>
  <c r="N197" i="1"/>
  <c r="N181" i="1"/>
  <c r="N165" i="1"/>
  <c r="N149" i="1"/>
  <c r="N133" i="1"/>
  <c r="N117" i="1"/>
  <c r="N101" i="1"/>
  <c r="N85" i="1"/>
  <c r="N69" i="1"/>
  <c r="N53" i="1"/>
  <c r="N37" i="1"/>
  <c r="N21" i="1"/>
  <c r="N5" i="1"/>
  <c r="N3" i="1"/>
  <c r="N442" i="1"/>
  <c r="N426" i="1"/>
  <c r="N410" i="1"/>
  <c r="N394" i="1"/>
  <c r="N378" i="1"/>
  <c r="N362" i="1"/>
  <c r="N346" i="1"/>
  <c r="N330" i="1"/>
  <c r="N314" i="1"/>
  <c r="N298" i="1"/>
  <c r="N282" i="1"/>
  <c r="N266" i="1"/>
  <c r="N250" i="1"/>
  <c r="N234" i="1"/>
  <c r="N218" i="1"/>
  <c r="N202" i="1"/>
  <c r="N186" i="1"/>
  <c r="N170" i="1"/>
  <c r="N154" i="1"/>
  <c r="N138" i="1"/>
  <c r="N122" i="1"/>
  <c r="N106" i="1"/>
  <c r="N90" i="1"/>
  <c r="N74" i="1"/>
  <c r="N58" i="1"/>
  <c r="N42" i="1"/>
  <c r="N26" i="1"/>
  <c r="N10" i="1"/>
  <c r="N441" i="1"/>
  <c r="N425" i="1"/>
  <c r="N409" i="1"/>
  <c r="N393" i="1"/>
  <c r="N377" i="1"/>
  <c r="N361" i="1"/>
  <c r="N345" i="1"/>
  <c r="N329" i="1"/>
  <c r="N313" i="1"/>
  <c r="N297" i="1"/>
  <c r="N281" i="1"/>
  <c r="N265" i="1"/>
  <c r="N249" i="1"/>
  <c r="N233" i="1"/>
  <c r="N217" i="1"/>
  <c r="N201" i="1"/>
  <c r="N185" i="1"/>
  <c r="N169" i="1"/>
  <c r="N153" i="1"/>
  <c r="N137" i="1"/>
  <c r="N121" i="1"/>
  <c r="N105" i="1"/>
  <c r="N89" i="1"/>
  <c r="N73" i="1"/>
  <c r="N57" i="1"/>
  <c r="N41" i="1"/>
  <c r="N25" i="1"/>
  <c r="N9" i="1"/>
</calcChain>
</file>

<file path=xl/sharedStrings.xml><?xml version="1.0" encoding="utf-8"?>
<sst xmlns="http://schemas.openxmlformats.org/spreadsheetml/2006/main" count="3242" uniqueCount="826">
  <si>
    <t>TX00-01</t>
  </si>
  <si>
    <t>Yedukondalu</t>
  </si>
  <si>
    <t>Panditula</t>
  </si>
  <si>
    <t>ypanditula@hugedomains.com</t>
  </si>
  <si>
    <t>Office Assistant</t>
  </si>
  <si>
    <t>Drinking Coco</t>
  </si>
  <si>
    <t>Website</t>
  </si>
  <si>
    <t>TX00-02</t>
  </si>
  <si>
    <t>Ponnan</t>
  </si>
  <si>
    <t>Delhi</t>
  </si>
  <si>
    <t>pdelhi@yale.edu</t>
  </si>
  <si>
    <t>Analyst</t>
  </si>
  <si>
    <t>Honey Caramel Truffle</t>
  </si>
  <si>
    <t>App</t>
  </si>
  <si>
    <t>TX00-03</t>
  </si>
  <si>
    <t>Prerana</t>
  </si>
  <si>
    <t>Nishita</t>
  </si>
  <si>
    <t>pnishita5@google.de</t>
  </si>
  <si>
    <t>Sales</t>
  </si>
  <si>
    <t>Hazelnut Praline Bars</t>
  </si>
  <si>
    <t>TX00-04</t>
  </si>
  <si>
    <t>Subbarao</t>
  </si>
  <si>
    <t>Malladi</t>
  </si>
  <si>
    <t>smalladi@gmpg.org</t>
  </si>
  <si>
    <t>Engineer</t>
  </si>
  <si>
    <t>Spicy Special Slims</t>
  </si>
  <si>
    <t>In store</t>
  </si>
  <si>
    <t>TX00-05</t>
  </si>
  <si>
    <t>Sarayu</t>
  </si>
  <si>
    <t>Ragunathan</t>
  </si>
  <si>
    <t>sragunathan2@nhs.uk</t>
  </si>
  <si>
    <t>Almond Raspberry Cluster</t>
  </si>
  <si>
    <t>TX00-06</t>
  </si>
  <si>
    <t>Vinanti</t>
  </si>
  <si>
    <t>Choudhari</t>
  </si>
  <si>
    <t>vchoudhari6@businessinsider.com</t>
  </si>
  <si>
    <t>Choco Coated Almonds</t>
  </si>
  <si>
    <t>TX00-07</t>
  </si>
  <si>
    <t>Parasuramudu</t>
  </si>
  <si>
    <t>Jamakayala</t>
  </si>
  <si>
    <t>pjamakayala@hhs.gov</t>
  </si>
  <si>
    <t>Professor</t>
  </si>
  <si>
    <t>Gingerbread Spiced Choco</t>
  </si>
  <si>
    <t>TX00-08</t>
  </si>
  <si>
    <t>Fullara</t>
  </si>
  <si>
    <t>Sushanti Mokate</t>
  </si>
  <si>
    <t>fsushanti.mokate8@cisco.com</t>
  </si>
  <si>
    <t>Mint Chip Choco</t>
  </si>
  <si>
    <t>TX00-09</t>
  </si>
  <si>
    <t>Hemavati</t>
  </si>
  <si>
    <t>Muthiah</t>
  </si>
  <si>
    <t>hmuthiah@theatlantic.com</t>
  </si>
  <si>
    <t>Orange Choco</t>
  </si>
  <si>
    <t>TX00-10</t>
  </si>
  <si>
    <t>Suman</t>
  </si>
  <si>
    <t>Katte</t>
  </si>
  <si>
    <t>skatte@flavors.me</t>
  </si>
  <si>
    <t>Espresso Almond Crunch</t>
  </si>
  <si>
    <t>TX00-11</t>
  </si>
  <si>
    <t>Raghuveer</t>
  </si>
  <si>
    <t>Yettugunna</t>
  </si>
  <si>
    <t>ryettugunna@reddit.com</t>
  </si>
  <si>
    <t>Tech Support</t>
  </si>
  <si>
    <t>Organic Choco Syrup</t>
  </si>
  <si>
    <t>TX00-12</t>
  </si>
  <si>
    <t>Chitrasen</t>
  </si>
  <si>
    <t>Laul</t>
  </si>
  <si>
    <t>claul9@multiply.com</t>
  </si>
  <si>
    <t>Praline-filled Bonbons</t>
  </si>
  <si>
    <t>TX00-13</t>
  </si>
  <si>
    <t>Indu</t>
  </si>
  <si>
    <t>Varada Sumedh</t>
  </si>
  <si>
    <t>ivarada.sumedh@stumbleupon.com</t>
  </si>
  <si>
    <t>Velvet Truffle Bites</t>
  </si>
  <si>
    <t>TX00-14</t>
  </si>
  <si>
    <t>Amlankusum</t>
  </si>
  <si>
    <t>Rajabhushan</t>
  </si>
  <si>
    <t>arajabhushan@yandex.ru</t>
  </si>
  <si>
    <t>TX00-15</t>
  </si>
  <si>
    <t>Narois</t>
  </si>
  <si>
    <t>Motiwala</t>
  </si>
  <si>
    <t>nmotiwala@oracle.com</t>
  </si>
  <si>
    <t>Finance Professional</t>
  </si>
  <si>
    <t>Caramel Stuffed Bars</t>
  </si>
  <si>
    <t>Phone in</t>
  </si>
  <si>
    <t>TX00-16</t>
  </si>
  <si>
    <t>Pratigya</t>
  </si>
  <si>
    <t>Rema</t>
  </si>
  <si>
    <t>prema@hubpages.com</t>
  </si>
  <si>
    <t>Accountant</t>
  </si>
  <si>
    <t>Lemon Poppyseed Zing</t>
  </si>
  <si>
    <t>TX00-17</t>
  </si>
  <si>
    <t>TX00-18</t>
  </si>
  <si>
    <t>Abhaya</t>
  </si>
  <si>
    <t>Priyavardhan</t>
  </si>
  <si>
    <t>apriyavardhan9@netvibes.com</t>
  </si>
  <si>
    <t>After Nines</t>
  </si>
  <si>
    <t>TX00-19</t>
  </si>
  <si>
    <t>Baruna</t>
  </si>
  <si>
    <t>Ogale</t>
  </si>
  <si>
    <t>bogale@gov.uk</t>
  </si>
  <si>
    <t>Doctor</t>
  </si>
  <si>
    <t>Baker's Choco Chips</t>
  </si>
  <si>
    <t>TX00-20</t>
  </si>
  <si>
    <t>Anjushri</t>
  </si>
  <si>
    <t>Chandiramani</t>
  </si>
  <si>
    <t>achandiramani3@theatlantic.com</t>
  </si>
  <si>
    <t>TX00-21</t>
  </si>
  <si>
    <t>Mardav</t>
  </si>
  <si>
    <t>Ramaswami</t>
  </si>
  <si>
    <t>mramaswami2@indiatimes.com</t>
  </si>
  <si>
    <t>White Choc</t>
  </si>
  <si>
    <t>TX00-22</t>
  </si>
  <si>
    <t>Madhumati</t>
  </si>
  <si>
    <t>Gazala Soumitra</t>
  </si>
  <si>
    <t>mgazala.soumitra4@domainmarket.com</t>
  </si>
  <si>
    <t>Sea Salted Toffee Choco</t>
  </si>
  <si>
    <t>TX00-23</t>
  </si>
  <si>
    <t>Bhuvan</t>
  </si>
  <si>
    <t>Pals</t>
  </si>
  <si>
    <t>bpals@theatlantic.com</t>
  </si>
  <si>
    <t>TX00-24</t>
  </si>
  <si>
    <t>85% Dark Bars</t>
  </si>
  <si>
    <t>TX00-25</t>
  </si>
  <si>
    <t>TX00-26</t>
  </si>
  <si>
    <t>Lalit</t>
  </si>
  <si>
    <t>Kothari</t>
  </si>
  <si>
    <t>lkothari@blogtalkradio.com</t>
  </si>
  <si>
    <t>TX00-27</t>
  </si>
  <si>
    <t>TX00-28</t>
  </si>
  <si>
    <t>Raspberry Choco</t>
  </si>
  <si>
    <t>TX00-29</t>
  </si>
  <si>
    <t>Kamalakshi</t>
  </si>
  <si>
    <t>Mukundan</t>
  </si>
  <si>
    <t>kmukundan7@netlog.com</t>
  </si>
  <si>
    <t>HR</t>
  </si>
  <si>
    <t>Choco Mint Medley</t>
  </si>
  <si>
    <t>TX00-30</t>
  </si>
  <si>
    <t>Nazeer</t>
  </si>
  <si>
    <t>Basha Mustafa</t>
  </si>
  <si>
    <t>nbasha.mustafa@prweb.com</t>
  </si>
  <si>
    <t>Fruit &amp; Nut Bars</t>
  </si>
  <si>
    <t>TX00-31</t>
  </si>
  <si>
    <t>Deepit</t>
  </si>
  <si>
    <t>Ranjana</t>
  </si>
  <si>
    <t>dranjana@360.cn</t>
  </si>
  <si>
    <t>Marzipan Delight</t>
  </si>
  <si>
    <t>TX00-32</t>
  </si>
  <si>
    <t>Ilesh</t>
  </si>
  <si>
    <t>Dasgupta</t>
  </si>
  <si>
    <t>idasgupta1@yolasite.com</t>
  </si>
  <si>
    <t>Milk Bars</t>
  </si>
  <si>
    <t>TX00-33</t>
  </si>
  <si>
    <t>Almond Butter Munch</t>
  </si>
  <si>
    <t>TX00-34</t>
  </si>
  <si>
    <t>Jaipal</t>
  </si>
  <si>
    <t>Potanapudi</t>
  </si>
  <si>
    <t>jpotanapudi7@usnews.com</t>
  </si>
  <si>
    <t>Dark Cherry Indulgence</t>
  </si>
  <si>
    <t>TX00-35</t>
  </si>
  <si>
    <t>Sukhdev</t>
  </si>
  <si>
    <t>Nageshwar</t>
  </si>
  <si>
    <t>snageshwar@ucla.edu</t>
  </si>
  <si>
    <t>Administrator</t>
  </si>
  <si>
    <t>Peanut Butter Cubes</t>
  </si>
  <si>
    <t>TX00-36</t>
  </si>
  <si>
    <t>Irish Cream Chocolate</t>
  </si>
  <si>
    <t>TX00-37</t>
  </si>
  <si>
    <t>Jagajeet</t>
  </si>
  <si>
    <t>Viraj</t>
  </si>
  <si>
    <t>jviraj@nba.com</t>
  </si>
  <si>
    <t>Smooth Silky Salty</t>
  </si>
  <si>
    <t>TX00-38</t>
  </si>
  <si>
    <t>Devrat</t>
  </si>
  <si>
    <t>Damarsingh</t>
  </si>
  <si>
    <t>ddamarsingh@cam.ac.uk</t>
  </si>
  <si>
    <t>Almond Choco</t>
  </si>
  <si>
    <t>TX00-39</t>
  </si>
  <si>
    <t>Asija</t>
  </si>
  <si>
    <t>Pothireddy</t>
  </si>
  <si>
    <t>apothireddy@psu.edu</t>
  </si>
  <si>
    <t>TX00-40</t>
  </si>
  <si>
    <t>Rushil</t>
  </si>
  <si>
    <t>Kripa</t>
  </si>
  <si>
    <t>rkripa1@narod.ru</t>
  </si>
  <si>
    <t>Eclairs</t>
  </si>
  <si>
    <t>TX00-41</t>
  </si>
  <si>
    <t>Karuna</t>
  </si>
  <si>
    <t>Pashupathy</t>
  </si>
  <si>
    <t>kpashupathy3@netlog.com</t>
  </si>
  <si>
    <t>TX00-42</t>
  </si>
  <si>
    <t>Makshi</t>
  </si>
  <si>
    <t>Vinutha</t>
  </si>
  <si>
    <t>mvinutha6@samsung.com</t>
  </si>
  <si>
    <t>Salted Caramel Swirls</t>
  </si>
  <si>
    <t>TX00-43</t>
  </si>
  <si>
    <t>Shulabh</t>
  </si>
  <si>
    <t>Qutub Sundaramoorthy</t>
  </si>
  <si>
    <t>squtub.sundaramoorthy@wikispaces.com</t>
  </si>
  <si>
    <t>TX00-44</t>
  </si>
  <si>
    <t>Dark Chocolate Mousse</t>
  </si>
  <si>
    <t>TX00-45</t>
  </si>
  <si>
    <t>TX00-46</t>
  </si>
  <si>
    <t>Shevantilal</t>
  </si>
  <si>
    <t>Muppala</t>
  </si>
  <si>
    <t>smuppala@stumbleupon.com</t>
  </si>
  <si>
    <t>TX00-47</t>
  </si>
  <si>
    <t>Mayur</t>
  </si>
  <si>
    <t>Kousika</t>
  </si>
  <si>
    <t>mkousika4@typepad.com</t>
  </si>
  <si>
    <t>Operator</t>
  </si>
  <si>
    <t>Manuka Honey Choco</t>
  </si>
  <si>
    <t>TX00-48</t>
  </si>
  <si>
    <t>Chandana</t>
  </si>
  <si>
    <t>Sannidhi Surnilla</t>
  </si>
  <si>
    <t>csannidhi.surnilla@nydailynews.com</t>
  </si>
  <si>
    <t>Nutty Bliss Bars</t>
  </si>
  <si>
    <t>TX00-49</t>
  </si>
  <si>
    <t>Rupak</t>
  </si>
  <si>
    <t>Mehra</t>
  </si>
  <si>
    <t>rmehra@1und1.de</t>
  </si>
  <si>
    <t>Smooth Sliky Salty</t>
  </si>
  <si>
    <t>TX00-50</t>
  </si>
  <si>
    <t>Vasavi</t>
  </si>
  <si>
    <t>Veeravasarapu</t>
  </si>
  <si>
    <t>vveeravasarapu4@ibm.com</t>
  </si>
  <si>
    <t>Statistician</t>
  </si>
  <si>
    <t>Espresso Bean Blast</t>
  </si>
  <si>
    <t>TX00-51</t>
  </si>
  <si>
    <t>Lalitchandra</t>
  </si>
  <si>
    <t>Vadali</t>
  </si>
  <si>
    <t>lvadali@alibaba.com</t>
  </si>
  <si>
    <t>Chili Cinnamon Twist</t>
  </si>
  <si>
    <t>TX00-52</t>
  </si>
  <si>
    <t>Sawini</t>
  </si>
  <si>
    <t>Chandan</t>
  </si>
  <si>
    <t>schandan@dot.gov</t>
  </si>
  <si>
    <t>TX00-53</t>
  </si>
  <si>
    <t>TX00-54</t>
  </si>
  <si>
    <t>TX00-55</t>
  </si>
  <si>
    <t>Geena</t>
  </si>
  <si>
    <t>Raghavanpillai</t>
  </si>
  <si>
    <t>graghavanpillai6@g.co</t>
  </si>
  <si>
    <t>TX00-56</t>
  </si>
  <si>
    <t>Gopal</t>
  </si>
  <si>
    <t>Venkata</t>
  </si>
  <si>
    <t>gvenkata@flavors.me</t>
  </si>
  <si>
    <t>Blueberry Cheesecake Bliss</t>
  </si>
  <si>
    <t>TX00-57</t>
  </si>
  <si>
    <t>Kantimoy</t>
  </si>
  <si>
    <t>Pritish</t>
  </si>
  <si>
    <t>kpritish5@jigsy.com</t>
  </si>
  <si>
    <t>TX00-58</t>
  </si>
  <si>
    <t>Sravanthi</t>
  </si>
  <si>
    <t>Chalaki</t>
  </si>
  <si>
    <t>schalaki@artisteer.com</t>
  </si>
  <si>
    <t>Pistachio Rose Fusion</t>
  </si>
  <si>
    <t>TX00-59</t>
  </si>
  <si>
    <t>Sreenivasa</t>
  </si>
  <si>
    <t>Naik Gudiwada</t>
  </si>
  <si>
    <t>snaik.gudiwada3@indiatimes.com</t>
  </si>
  <si>
    <t>TX00-60</t>
  </si>
  <si>
    <t>Venkat</t>
  </si>
  <si>
    <t>Kodi</t>
  </si>
  <si>
    <t>vkodi4@reference.com</t>
  </si>
  <si>
    <t>VP</t>
  </si>
  <si>
    <t>TX00-61</t>
  </si>
  <si>
    <t>TX00-62</t>
  </si>
  <si>
    <t>Kaishori</t>
  </si>
  <si>
    <t>Harathi Kateel</t>
  </si>
  <si>
    <t>kharathi.kateel@home.pl</t>
  </si>
  <si>
    <t>TX00-63</t>
  </si>
  <si>
    <t>Gumwant</t>
  </si>
  <si>
    <t>Veera</t>
  </si>
  <si>
    <t>gveera9@tuttocitta.it</t>
  </si>
  <si>
    <t>TX00-64</t>
  </si>
  <si>
    <t>Upendra</t>
  </si>
  <si>
    <t>Swati</t>
  </si>
  <si>
    <t>uswati@naver.com</t>
  </si>
  <si>
    <t>99% Dark &amp; Pure</t>
  </si>
  <si>
    <t>TX00-65</t>
  </si>
  <si>
    <t>Sahas</t>
  </si>
  <si>
    <t>Sanabhi Shrikant</t>
  </si>
  <si>
    <t>ssanabhi.shrikant3@ted.com</t>
  </si>
  <si>
    <t>TX00-66</t>
  </si>
  <si>
    <t>Mahindra</t>
  </si>
  <si>
    <t>Sreedharan</t>
  </si>
  <si>
    <t>msreedharan1@tinypic.com</t>
  </si>
  <si>
    <t>TX00-67</t>
  </si>
  <si>
    <t>TX00-68</t>
  </si>
  <si>
    <t>TX00-69</t>
  </si>
  <si>
    <t>TX00-70</t>
  </si>
  <si>
    <t>TX00-71</t>
  </si>
  <si>
    <t>Pragya</t>
  </si>
  <si>
    <t>Nilufar</t>
  </si>
  <si>
    <t>pnilufar4@comsenz.com</t>
  </si>
  <si>
    <t>TX00-72</t>
  </si>
  <si>
    <t>70% Dark Bites</t>
  </si>
  <si>
    <t>TX00-73</t>
  </si>
  <si>
    <t>Coconut Almond Joy</t>
  </si>
  <si>
    <t>TX00-74</t>
  </si>
  <si>
    <t>TX00-75</t>
  </si>
  <si>
    <t>Marshmallow Caramel Crunch</t>
  </si>
  <si>
    <t>TX00-76</t>
  </si>
  <si>
    <t>TX00-77</t>
  </si>
  <si>
    <t>Sameer</t>
  </si>
  <si>
    <t>Shashank Sapra</t>
  </si>
  <si>
    <t>sshashank.sapra@oaic.gov.au</t>
  </si>
  <si>
    <t>TX00-78</t>
  </si>
  <si>
    <t>TX00-79</t>
  </si>
  <si>
    <t>Shattesh</t>
  </si>
  <si>
    <t>Utpat</t>
  </si>
  <si>
    <t>sutpat1@github.com</t>
  </si>
  <si>
    <t>TX00-80</t>
  </si>
  <si>
    <t>Amal</t>
  </si>
  <si>
    <t>Nimesh</t>
  </si>
  <si>
    <t>animesh@spotify.com</t>
  </si>
  <si>
    <t>TX00-81</t>
  </si>
  <si>
    <t>Duran</t>
  </si>
  <si>
    <t>Appala</t>
  </si>
  <si>
    <t>dappala@elegantthemes.com</t>
  </si>
  <si>
    <t>TX00-82</t>
  </si>
  <si>
    <t>Orange Zest Delight</t>
  </si>
  <si>
    <t>TX00-83</t>
  </si>
  <si>
    <t>TX00-84</t>
  </si>
  <si>
    <t>TX00-85</t>
  </si>
  <si>
    <t>TX00-86</t>
  </si>
  <si>
    <t>Sarojini</t>
  </si>
  <si>
    <t>Naueshwara</t>
  </si>
  <si>
    <t>snaueshwara@netscape.com</t>
  </si>
  <si>
    <t>TX00-87</t>
  </si>
  <si>
    <t>TX00-88</t>
  </si>
  <si>
    <t>TX00-89</t>
  </si>
  <si>
    <t>Devasree</t>
  </si>
  <si>
    <t>Fullara Saurin</t>
  </si>
  <si>
    <t>dfullara.saurin3@prnewswire.com</t>
  </si>
  <si>
    <t>TX00-90</t>
  </si>
  <si>
    <t>TX00-91</t>
  </si>
  <si>
    <t>TX00-92</t>
  </si>
  <si>
    <t>TX00-93</t>
  </si>
  <si>
    <t>Passionfruit Caramel Bars</t>
  </si>
  <si>
    <t>TX00-94</t>
  </si>
  <si>
    <t>Honeycomb Crunch Choco</t>
  </si>
  <si>
    <t>TX00-95</t>
  </si>
  <si>
    <t>TX00-96</t>
  </si>
  <si>
    <t>TX00-97</t>
  </si>
  <si>
    <t>TX00-98</t>
  </si>
  <si>
    <t>Jaishree</t>
  </si>
  <si>
    <t>Atasi Yavatkar</t>
  </si>
  <si>
    <t>jatasi.yavatkar7@theglobeandmail.com</t>
  </si>
  <si>
    <t>TX00-99</t>
  </si>
  <si>
    <t>TX01-00</t>
  </si>
  <si>
    <t>TX01-01</t>
  </si>
  <si>
    <t>Rameshwari</t>
  </si>
  <si>
    <t>Chikodi</t>
  </si>
  <si>
    <t>rchikodi6@histats.com</t>
  </si>
  <si>
    <t>Bourbon Vanilla Infusion</t>
  </si>
  <si>
    <t>TX01-02</t>
  </si>
  <si>
    <t>Vasu</t>
  </si>
  <si>
    <t>Nandin</t>
  </si>
  <si>
    <t>vnandin@zimbio.com</t>
  </si>
  <si>
    <t>TX01-03</t>
  </si>
  <si>
    <t>TX01-04</t>
  </si>
  <si>
    <t>Oorjit</t>
  </si>
  <si>
    <t>Nandanavanam</t>
  </si>
  <si>
    <t>onandanavanam@ustream.tv</t>
  </si>
  <si>
    <t>TX01-05</t>
  </si>
  <si>
    <t>TX01-06</t>
  </si>
  <si>
    <t>TX01-07</t>
  </si>
  <si>
    <t>Tarala</t>
  </si>
  <si>
    <t>Vishaal</t>
  </si>
  <si>
    <t>tvishaal@mozilla.org</t>
  </si>
  <si>
    <t>Pistachio Cardamom Crunch</t>
  </si>
  <si>
    <t>TX01-08</t>
  </si>
  <si>
    <t>Shubhra</t>
  </si>
  <si>
    <t>Potla</t>
  </si>
  <si>
    <t>spotla1@1688.com</t>
  </si>
  <si>
    <t>TX01-09</t>
  </si>
  <si>
    <t>TX01-10</t>
  </si>
  <si>
    <t>Kulbhushan</t>
  </si>
  <si>
    <t>Moorthy</t>
  </si>
  <si>
    <t>kmoorthy6@cmu.edu</t>
  </si>
  <si>
    <t>TX01-11</t>
  </si>
  <si>
    <t>Kevalkumar</t>
  </si>
  <si>
    <t>Solanki</t>
  </si>
  <si>
    <t>ksolanki5@who.int</t>
  </si>
  <si>
    <t>TX01-12</t>
  </si>
  <si>
    <t>TX01-13</t>
  </si>
  <si>
    <t>TX01-14</t>
  </si>
  <si>
    <t>TX01-15</t>
  </si>
  <si>
    <t>Ayog</t>
  </si>
  <si>
    <t>Chakrabarti</t>
  </si>
  <si>
    <t>achakrabarti@elegantthemes.com</t>
  </si>
  <si>
    <t>TX01-16</t>
  </si>
  <si>
    <t>TX01-17</t>
  </si>
  <si>
    <t>Peanut Brittle Bliss</t>
  </si>
  <si>
    <t>TX01-18</t>
  </si>
  <si>
    <t>TX01-19</t>
  </si>
  <si>
    <t>TX01-20</t>
  </si>
  <si>
    <t>TX01-21</t>
  </si>
  <si>
    <t>TX01-22</t>
  </si>
  <si>
    <t>TX01-23</t>
  </si>
  <si>
    <t>TX01-24</t>
  </si>
  <si>
    <t>Maple Walnut Delight</t>
  </si>
  <si>
    <t>TX01-25</t>
  </si>
  <si>
    <t>TX01-26</t>
  </si>
  <si>
    <t>TX01-27</t>
  </si>
  <si>
    <t>TX01-28</t>
  </si>
  <si>
    <t>TX01-29</t>
  </si>
  <si>
    <t>TX01-30</t>
  </si>
  <si>
    <t>Ramalingam</t>
  </si>
  <si>
    <t>Kothapeta</t>
  </si>
  <si>
    <t>rkothapeta@nbcnews.com</t>
  </si>
  <si>
    <t>TX01-31</t>
  </si>
  <si>
    <t>Agrata</t>
  </si>
  <si>
    <t>Rajarama</t>
  </si>
  <si>
    <t>arajarama9@360.cn</t>
  </si>
  <si>
    <t>TX01-32</t>
  </si>
  <si>
    <t>TX01-33</t>
  </si>
  <si>
    <t>TX01-34</t>
  </si>
  <si>
    <t>Coconut Rum Rendezvous</t>
  </si>
  <si>
    <t>TX01-35</t>
  </si>
  <si>
    <t>Piyali</t>
  </si>
  <si>
    <t>Mahanthapa</t>
  </si>
  <si>
    <t>pmahanthapa9@senate.gov</t>
  </si>
  <si>
    <t>TX01-36</t>
  </si>
  <si>
    <t>TX01-37</t>
  </si>
  <si>
    <t>Raspberry Cheesecake Swirl</t>
  </si>
  <si>
    <t>TX01-38</t>
  </si>
  <si>
    <t>Anumati</t>
  </si>
  <si>
    <t>Shyamari Meherhomji</t>
  </si>
  <si>
    <t>ashyamari.meherhomji@apple.com</t>
  </si>
  <si>
    <t>TX01-39</t>
  </si>
  <si>
    <t>Sartaj</t>
  </si>
  <si>
    <t>Probal</t>
  </si>
  <si>
    <t>sprobal@webnode.com</t>
  </si>
  <si>
    <t>TX01-40</t>
  </si>
  <si>
    <t>TX01-41</t>
  </si>
  <si>
    <t>TX01-42</t>
  </si>
  <si>
    <t>TX01-43</t>
  </si>
  <si>
    <t>50% Dark Bites</t>
  </si>
  <si>
    <t>TX01-44</t>
  </si>
  <si>
    <t>TX01-45</t>
  </si>
  <si>
    <t>TX01-46</t>
  </si>
  <si>
    <t>Mango Tango Delight</t>
  </si>
  <si>
    <t>TX01-47</t>
  </si>
  <si>
    <t>Ranajay</t>
  </si>
  <si>
    <t>Kailashnath Richa</t>
  </si>
  <si>
    <t>rkailashnath.richa8@wisc.edu</t>
  </si>
  <si>
    <t>TX01-48</t>
  </si>
  <si>
    <t>TX01-49</t>
  </si>
  <si>
    <t>TX01-50</t>
  </si>
  <si>
    <t>Kunja</t>
  </si>
  <si>
    <t>Prashanta Vibha</t>
  </si>
  <si>
    <t>kprashanta.vibha6@samsung.com</t>
  </si>
  <si>
    <t>TX01-51</t>
  </si>
  <si>
    <t>TX01-52</t>
  </si>
  <si>
    <t>TX01-53</t>
  </si>
  <si>
    <t>TX01-54</t>
  </si>
  <si>
    <t>TX01-55</t>
  </si>
  <si>
    <t>TX01-56</t>
  </si>
  <si>
    <t>TX01-57</t>
  </si>
  <si>
    <t>TX01-58</t>
  </si>
  <si>
    <t>TX01-59</t>
  </si>
  <si>
    <t>TX01-60</t>
  </si>
  <si>
    <t>TX01-61</t>
  </si>
  <si>
    <t>TX01-62</t>
  </si>
  <si>
    <t>Godavari</t>
  </si>
  <si>
    <t>Veena</t>
  </si>
  <si>
    <t>gveena3@pcworld.com</t>
  </si>
  <si>
    <t>TX01-63</t>
  </si>
  <si>
    <t>TX01-64</t>
  </si>
  <si>
    <t>TX01-65</t>
  </si>
  <si>
    <t>TX01-66</t>
  </si>
  <si>
    <t>Cherry Almond Fudge</t>
  </si>
  <si>
    <t>TX01-67</t>
  </si>
  <si>
    <t>TX01-68</t>
  </si>
  <si>
    <t>TX01-69</t>
  </si>
  <si>
    <t>TX01-70</t>
  </si>
  <si>
    <t>TX01-71</t>
  </si>
  <si>
    <t>TX01-72</t>
  </si>
  <si>
    <t>TX01-73</t>
  </si>
  <si>
    <t>TX01-74</t>
  </si>
  <si>
    <t>TX01-75</t>
  </si>
  <si>
    <t>TX01-76</t>
  </si>
  <si>
    <t>TX01-77</t>
  </si>
  <si>
    <t>TX01-78</t>
  </si>
  <si>
    <t>TX01-79</t>
  </si>
  <si>
    <t>TX01-80</t>
  </si>
  <si>
    <t>Devsena</t>
  </si>
  <si>
    <t>Veluvalapalli</t>
  </si>
  <si>
    <t>dveluvalapalli@adobe.com</t>
  </si>
  <si>
    <t>TX01-81</t>
  </si>
  <si>
    <t>TX01-82</t>
  </si>
  <si>
    <t>TX01-83</t>
  </si>
  <si>
    <t>Butterscotch Dream Choco</t>
  </si>
  <si>
    <t>TX01-84</t>
  </si>
  <si>
    <t>TX01-85</t>
  </si>
  <si>
    <t>TX01-86</t>
  </si>
  <si>
    <t>TX01-87</t>
  </si>
  <si>
    <t>TX01-88</t>
  </si>
  <si>
    <t>TX01-89</t>
  </si>
  <si>
    <t>Lavender Honey Ganache</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</si>
  <si>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</si>
  <si>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</si>
  <si>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</si>
  <si>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</si>
  <si>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</si>
  <si>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</si>
  <si>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</si>
  <si>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</si>
  <si>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</si>
  <si>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</si>
  <si>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</si>
  <si>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</si>
  <si>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</si>
  <si>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</si>
  <si>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</si>
  <si>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</si>
  <si>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</si>
  <si>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</si>
  <si>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</si>
  <si>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</si>
  <si>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</si>
  <si>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</si>
  <si>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</si>
  <si>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</si>
  <si>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</si>
  <si>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</si>
  <si>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Hridaynath</t>
  </si>
  <si>
    <t>Tendulkar</t>
  </si>
  <si>
    <t>htendulkar9@php.net</t>
  </si>
  <si>
    <t>TX02-16</t>
  </si>
  <si>
    <t>TX02-17</t>
  </si>
  <si>
    <t>TX02-18</t>
  </si>
  <si>
    <t>TX02-19</t>
  </si>
  <si>
    <t>TX02-20</t>
  </si>
  <si>
    <t>TX02-21</t>
  </si>
  <si>
    <t>TX02-22</t>
  </si>
  <si>
    <t>TX02-23</t>
  </si>
  <si>
    <t>TX02-24</t>
  </si>
  <si>
    <t>Tiramisu Truffle Bites</t>
  </si>
  <si>
    <t>TX02-25</t>
  </si>
  <si>
    <t>TX02-26</t>
  </si>
  <si>
    <t>TX02-27</t>
  </si>
  <si>
    <t>TX02-28</t>
  </si>
  <si>
    <t>TX02-29</t>
  </si>
  <si>
    <t>TX02-30</t>
  </si>
  <si>
    <t>TX02-31</t>
  </si>
  <si>
    <t>TX02-32</t>
  </si>
  <si>
    <t>TX02-33</t>
  </si>
  <si>
    <t>TX02-34</t>
  </si>
  <si>
    <t>TX02-35</t>
  </si>
  <si>
    <t>TX02-36</t>
  </si>
  <si>
    <t>TX02-37</t>
  </si>
  <si>
    <t>Cappuccino Filled Choco</t>
  </si>
  <si>
    <t>TX02-38</t>
  </si>
  <si>
    <t>TX02-39</t>
  </si>
  <si>
    <t>Shiuli</t>
  </si>
  <si>
    <t>Sapna</t>
  </si>
  <si>
    <t>ssapna@slate.com</t>
  </si>
  <si>
    <t>TX02-40</t>
  </si>
  <si>
    <t>Prasanna</t>
  </si>
  <si>
    <t>Lakshmi Payasam</t>
  </si>
  <si>
    <t>plakshmi.payasam2@apache.org</t>
  </si>
  <si>
    <t>TX02-41</t>
  </si>
  <si>
    <t>TX02-42</t>
  </si>
  <si>
    <t>TX02-43</t>
  </si>
  <si>
    <t>TX02-44</t>
  </si>
  <si>
    <t>TX02-45</t>
  </si>
  <si>
    <t>Ramnath</t>
  </si>
  <si>
    <t>Ravuri</t>
  </si>
  <si>
    <t>rravuri8@blinklist.com</t>
  </si>
  <si>
    <t>TX02-46</t>
  </si>
  <si>
    <t>TX02-47</t>
  </si>
  <si>
    <t>TX02-48</t>
  </si>
  <si>
    <t>TX02-49</t>
  </si>
  <si>
    <t>TX02-50</t>
  </si>
  <si>
    <t>TX02-51</t>
  </si>
  <si>
    <t>TX02-52</t>
  </si>
  <si>
    <t>TX02-53</t>
  </si>
  <si>
    <t>TX02-54</t>
  </si>
  <si>
    <t>TX02-55</t>
  </si>
  <si>
    <t>TX02-56</t>
  </si>
  <si>
    <t>TX02-57</t>
  </si>
  <si>
    <t>TX02-58</t>
  </si>
  <si>
    <t>TX02-59</t>
  </si>
  <si>
    <t>Sahaj</t>
  </si>
  <si>
    <t>Jonnalagadda</t>
  </si>
  <si>
    <t>sjonnalagadda@globo.com</t>
  </si>
  <si>
    <t>TX02-60</t>
  </si>
  <si>
    <t>TX02-61</t>
  </si>
  <si>
    <t>TX02-62</t>
  </si>
  <si>
    <t>TX02-63</t>
  </si>
  <si>
    <t>TX02-64</t>
  </si>
  <si>
    <t>TX02-65</t>
  </si>
  <si>
    <t>TX02-66</t>
  </si>
  <si>
    <t>TX02-67</t>
  </si>
  <si>
    <t>TX02-68</t>
  </si>
  <si>
    <t>TX02-69</t>
  </si>
  <si>
    <t>TX02-70</t>
  </si>
  <si>
    <t>TX02-71</t>
  </si>
  <si>
    <t>TX02-72</t>
  </si>
  <si>
    <t>John</t>
  </si>
  <si>
    <t>Joseph</t>
  </si>
  <si>
    <t>jjoseph@bluehost.com</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</si>
  <si>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</si>
  <si>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</si>
  <si>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</si>
  <si>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</si>
  <si>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</si>
  <si>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</si>
  <si>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</si>
  <si>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</si>
  <si>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</si>
  <si>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</si>
  <si>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</si>
  <si>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</si>
  <si>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</si>
  <si>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</si>
  <si>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</si>
  <si>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</si>
  <si>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</si>
  <si>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</si>
  <si>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</si>
  <si>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</si>
  <si>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Dinanath</t>
  </si>
  <si>
    <t>Simhambhatla</t>
  </si>
  <si>
    <t>dsimhambhatla@amazon.co.jp</t>
  </si>
  <si>
    <t>TX02-93</t>
  </si>
  <si>
    <t>TX02-94</t>
  </si>
  <si>
    <t>TX02-95</t>
  </si>
  <si>
    <t>TX02-96</t>
  </si>
  <si>
    <t>TX02-97</t>
  </si>
  <si>
    <t>Krittika</t>
  </si>
  <si>
    <t>Gaekwad</t>
  </si>
  <si>
    <t>kgaekwad@mit.edu</t>
  </si>
  <si>
    <t>TX02-98</t>
  </si>
  <si>
    <t>TX02-99</t>
  </si>
  <si>
    <t>Choco Hazelnut Swirl</t>
  </si>
  <si>
    <t>TX03-00</t>
  </si>
  <si>
    <t>TX03-01</t>
  </si>
  <si>
    <t>TX03-02</t>
  </si>
  <si>
    <t>TX03-03</t>
  </si>
  <si>
    <t>TX03-04</t>
  </si>
  <si>
    <t>TX03-05</t>
  </si>
  <si>
    <t>Gowri</t>
  </si>
  <si>
    <t>Sankar Chakrala</t>
  </si>
  <si>
    <t>gsankar.chakrala@spotify.com</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</si>
  <si>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</si>
  <si>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</si>
  <si>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</si>
  <si>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</si>
  <si>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</si>
  <si>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</si>
  <si>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</si>
  <si>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</si>
  <si>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</si>
  <si>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</si>
  <si>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</si>
  <si>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</si>
  <si>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</si>
  <si>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</si>
  <si>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</si>
  <si>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</si>
  <si>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</si>
  <si>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</si>
  <si>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</si>
  <si>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</si>
  <si>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Krishnakanta</t>
  </si>
  <si>
    <t>Vellanki</t>
  </si>
  <si>
    <t>kvellanki2@netscape.com</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</si>
  <si>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</si>
  <si>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</si>
  <si>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</si>
  <si>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</si>
  <si>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</si>
  <si>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</si>
  <si>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</si>
  <si>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</si>
  <si>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</si>
  <si>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</si>
  <si>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</si>
  <si>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</si>
  <si>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</si>
  <si>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</si>
  <si>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</si>
  <si>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</si>
  <si>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</si>
  <si>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</si>
  <si>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</si>
  <si>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</si>
  <si>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</si>
  <si>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</si>
  <si>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</si>
  <si>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</si>
  <si>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</si>
  <si>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</si>
  <si>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</si>
  <si>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</si>
  <si>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</si>
  <si>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</si>
  <si>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</si>
  <si>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</si>
  <si>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</si>
  <si>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</si>
  <si>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Suchira</t>
  </si>
  <si>
    <t>Bhanupriya Tapti</t>
  </si>
  <si>
    <t>sbhanupriya.tapti3@trellian.com</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</si>
  <si>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</si>
  <si>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</si>
  <si>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</si>
  <si>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</si>
  <si>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</si>
  <si>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</si>
  <si>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</si>
  <si>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</si>
  <si>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</si>
  <si>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</si>
  <si>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</si>
  <si>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</si>
  <si>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</si>
  <si>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</si>
  <si>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</si>
  <si>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</si>
  <si>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</si>
  <si>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</si>
  <si>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</si>
  <si>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</si>
  <si>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</si>
  <si>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</si>
  <si>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</si>
  <si>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Vanmala</t>
  </si>
  <si>
    <t>Shriharsha</t>
  </si>
  <si>
    <t>vshriharsha@infoseek.co.jp</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</si>
  <si>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</si>
  <si>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</si>
  <si>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</si>
  <si>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</si>
  <si>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</si>
  <si>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</si>
  <si>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</si>
  <si>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</si>
  <si>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</si>
  <si>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</si>
  <si>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</si>
  <si>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</si>
  <si>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</si>
  <si>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</si>
  <si>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</si>
  <si>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</si>
  <si>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</si>
  <si>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</si>
  <si>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</si>
  <si>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</si>
  <si>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</si>
  <si>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</si>
  <si>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</si>
  <si>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</si>
  <si>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</si>
  <si>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</si>
  <si>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</si>
  <si>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</si>
  <si>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</si>
  <si>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</si>
  <si>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</si>
  <si>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</si>
  <si>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</si>
  <si>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</si>
  <si>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</si>
  <si>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</si>
  <si>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</si>
  <si>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</si>
  <si>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</si>
  <si>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</si>
  <si>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</si>
  <si>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</si>
  <si>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</si>
  <si>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</si>
  <si>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</si>
  <si>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</si>
  <si>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</si>
  <si>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</si>
  <si>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</si>
  <si>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</si>
  <si>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</si>
  <si>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</si>
  <si>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</si>
  <si>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</si>
  <si>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</si>
  <si>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</si>
  <si>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</si>
  <si>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</si>
  <si>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</si>
  <si>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</si>
  <si>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</si>
  <si>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Txn ID</t>
  </si>
  <si>
    <t>First Name</t>
  </si>
  <si>
    <t>Last Name</t>
  </si>
  <si>
    <t>Email</t>
  </si>
  <si>
    <t>Job Title</t>
  </si>
  <si>
    <t>Product</t>
  </si>
  <si>
    <t>Purchase Mode</t>
  </si>
  <si>
    <t>Date</t>
  </si>
  <si>
    <t>Purchase Amount</t>
  </si>
  <si>
    <t>Row Labels</t>
  </si>
  <si>
    <t>Count of Txn ID</t>
  </si>
  <si>
    <t>Grand Total</t>
  </si>
  <si>
    <t>Sum of Purchase Amount</t>
  </si>
  <si>
    <t>Status</t>
  </si>
  <si>
    <t>Profit</t>
  </si>
  <si>
    <t>Sum of Profit</t>
  </si>
  <si>
    <t>2023</t>
  </si>
  <si>
    <t>2024</t>
  </si>
  <si>
    <t>Year</t>
  </si>
  <si>
    <t>Quarter</t>
  </si>
  <si>
    <t>Complete Quarter</t>
  </si>
  <si>
    <t>Column Labels</t>
  </si>
  <si>
    <t>(All)</t>
  </si>
  <si>
    <t>2023-Q4</t>
  </si>
  <si>
    <t>2024-Q1</t>
  </si>
  <si>
    <t>Email I D</t>
  </si>
  <si>
    <t>Total Amount</t>
  </si>
  <si>
    <t>Placed Orders</t>
  </si>
  <si>
    <t>Total Number Of Orders</t>
  </si>
  <si>
    <t>Highest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</si>
</sst>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09]\ #,##0"/>
    <numFmt numFmtId="165" formatCode="&quot;₹&quot;\ #,##0.0"/>
  </numFmts>
  <fonts count="3" x14ac:knownFonts="1">
    <font>
      <sz val="11"/>
      <color theme="1"/>
      <name val="Aptos Narrow"/>
      <family val="2"/>
      <scheme val="minor"/>
    </font>
    <font>
      <b/>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1">
    <xf numFmtId="0" fontId="0" fillId="0" borderId="0" xfId="0"/>
    <xf numFmtId="0" fontId="1" fillId="0" borderId="0" xfId="0" applyFont="1"/>
    <xf numFmtId="15"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2" borderId="0" xfId="1"/>
  </cellXfs>
  <cellStyles count="2">
    <cellStyle name="Accent1" xfId="1" builtinId="29"/>
    <cellStyle name="Normal" xfId="0" builtinId="0"/>
  </cellStyles>
  <dxfs count="8">
    <dxf>
      <numFmt numFmtId="0" formatCode="General"/>
    </dxf>
    <dxf>
      <numFmt numFmtId="0" formatCode="General"/>
    </dxf>
    <dxf>
      <numFmt numFmtId="0" formatCode="General"/>
    </dxf>
    <dxf>
      <numFmt numFmtId="165" formatCode="&quot;₹&quot;\ #,##0.0"/>
    </dxf>
    <dxf>
      <numFmt numFmtId="0" formatCode="General"/>
    </dxf>
    <dxf>
      <numFmt numFmtId="164" formatCode="[$₹-4009]\ #,##0"/>
    </dxf>
    <dxf>
      <numFmt numFmtId="166" formatCode="d\-mmm\-yy"/>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Analysis.xlsx]Given Data!PivotTable10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'Given Data'!$V$6</c:f>
              <c:strCache>
                <c:ptCount val="1"/>
                <c:pt idx="0">
                  <c:v>Sum of Purchase Amount</c:v>
                </c:pt>
              </c:strCache>
            </c:strRef>
          </c:tx>
          <c:spPr>
            <a:solidFill>
              <a:schemeClr val="accent1"/>
            </a:solidFill>
            <a:ln>
              <a:noFill/>
            </a:ln>
            <a:effectLst/>
          </c:spPr>
          <c:invertIfNegative val="0"/>
          <c:cat>
            <c:strRef>
              <c:f>'Given Data'!$U$7:$U$9</c:f>
              <c:strCache>
                <c:ptCount val="2"/>
                <c:pt idx="0">
                  <c:v>2023</c:v>
                </c:pt>
                <c:pt idx="1">
                  <c:v>2024</c:v>
                </c:pt>
              </c:strCache>
            </c:strRef>
          </c:cat>
          <c:val>
            <c:numRef>
              <c:f>'Given Data'!$V$7:$V$9</c:f>
              <c:numCache>
                <c:formatCode>General</c:formatCode>
                <c:ptCount val="2"/>
                <c:pt idx="0">
                  <c:v>83605</c:v>
                </c:pt>
                <c:pt idx="1">
                  <c:v>129945</c:v>
                </c:pt>
              </c:numCache>
            </c:numRef>
          </c:val>
          <c:extLst>
            <c:ext xmlns:c16="http://schemas.microsoft.com/office/drawing/2014/chart" uri="{C3380CC4-5D6E-409C-BE32-E72D297353CC}">
              <c16:uniqueId val="{00000000-5118-4A9C-9E6F-59C6EF8F7BD5}"/>
            </c:ext>
          </c:extLst>
        </c:ser>
        <c:ser>
          <c:idx val="1"/>
          <c:order val="1"/>
          <c:tx>
            <c:strRef>
              <c:f>'Given Data'!$W$6</c:f>
              <c:strCache>
                <c:ptCount val="1"/>
                <c:pt idx="0">
                  <c:v>Sum of Profit</c:v>
                </c:pt>
              </c:strCache>
            </c:strRef>
          </c:tx>
          <c:spPr>
            <a:solidFill>
              <a:schemeClr val="accent2"/>
            </a:solidFill>
            <a:ln>
              <a:noFill/>
            </a:ln>
            <a:effectLst/>
          </c:spPr>
          <c:invertIfNegative val="0"/>
          <c:cat>
            <c:strRef>
              <c:f>'Given Data'!$U$7:$U$9</c:f>
              <c:strCache>
                <c:ptCount val="2"/>
                <c:pt idx="0">
                  <c:v>2023</c:v>
                </c:pt>
                <c:pt idx="1">
                  <c:v>2024</c:v>
                </c:pt>
              </c:strCache>
            </c:strRef>
          </c:cat>
          <c:val>
            <c:numRef>
              <c:f>'Given Data'!$W$7:$W$9</c:f>
              <c:numCache>
                <c:formatCode>General</c:formatCode>
                <c:ptCount val="2"/>
                <c:pt idx="0">
                  <c:v>8360.5</c:v>
                </c:pt>
                <c:pt idx="1">
                  <c:v>12994.5</c:v>
                </c:pt>
              </c:numCache>
            </c:numRef>
          </c:val>
          <c:extLst>
            <c:ext xmlns:c16="http://schemas.microsoft.com/office/drawing/2014/chart" uri="{C3380CC4-5D6E-409C-BE32-E72D297353CC}">
              <c16:uniqueId val="{00000002-5118-4A9C-9E6F-59C6EF8F7BD5}"/>
            </c:ext>
          </c:extLst>
        </c:ser>
        <c:dLbls>
          <c:showLegendKey val="0"/>
          <c:showVal val="0"/>
          <c:showCatName val="0"/>
          <c:showSerName val="0"/>
          <c:showPercent val="0"/>
          <c:showBubbleSize val="0"/>
        </c:dLbls>
        <c:gapWidth val="219"/>
        <c:overlap val="-27"/>
        <c:axId val="966731584"/>
        <c:axId val="966732064"/>
      </c:barChart>
      <c:catAx>
        <c:axId val="96673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732064"/>
        <c:crosses val="autoZero"/>
        <c:auto val="1"/>
        <c:lblAlgn val="ctr"/>
        <c:lblOffset val="100"/>
        <c:noMultiLvlLbl val="0"/>
      </c:catAx>
      <c:valAx>
        <c:axId val="9667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7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Analysis.xlsx]Product Analysis!PivotTable1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Analysis'!$B$4</c:f>
              <c:strCache>
                <c:ptCount val="1"/>
                <c:pt idx="0">
                  <c:v>Total</c:v>
                </c:pt>
              </c:strCache>
            </c:strRef>
          </c:tx>
          <c:spPr>
            <a:solidFill>
              <a:schemeClr val="accent1"/>
            </a:solidFill>
            <a:ln>
              <a:noFill/>
            </a:ln>
            <a:effectLst/>
          </c:spPr>
          <c:invertIfNegative val="0"/>
          <c:cat>
            <c:strRef>
              <c:f>'Product Analysis'!$A$5:$A$67</c:f>
              <c:strCache>
                <c:ptCount val="62"/>
                <c:pt idx="0">
                  <c:v>Organic Choco Syrup</c:v>
                </c:pt>
                <c:pt idx="1">
                  <c:v>Spicy Special Slims</c:v>
                </c:pt>
                <c:pt idx="2">
                  <c:v>Mint Chip Choco</c:v>
                </c:pt>
                <c:pt idx="3">
                  <c:v>99% Dark &amp; Pure</c:v>
                </c:pt>
                <c:pt idx="4">
                  <c:v>Eclairs</c:v>
                </c:pt>
                <c:pt idx="5">
                  <c:v>Milk Bars</c:v>
                </c:pt>
                <c:pt idx="6">
                  <c:v>Fruit &amp; Nut Bars</c:v>
                </c:pt>
                <c:pt idx="7">
                  <c:v>Orange Choco</c:v>
                </c:pt>
                <c:pt idx="8">
                  <c:v>After Nines</c:v>
                </c:pt>
                <c:pt idx="9">
                  <c:v>85% Dark Bars</c:v>
                </c:pt>
                <c:pt idx="10">
                  <c:v>Caramel Stuffed Bars</c:v>
                </c:pt>
                <c:pt idx="11">
                  <c:v>70% Dark Bites</c:v>
                </c:pt>
                <c:pt idx="12">
                  <c:v>Orange Zest Delight</c:v>
                </c:pt>
                <c:pt idx="13">
                  <c:v>Chili Cinnamon Twist</c:v>
                </c:pt>
                <c:pt idx="14">
                  <c:v>Manuka Honey Choco</c:v>
                </c:pt>
                <c:pt idx="15">
                  <c:v>Sea Salted Toffee Choco</c:v>
                </c:pt>
                <c:pt idx="16">
                  <c:v>Smooth Sliky Salty</c:v>
                </c:pt>
                <c:pt idx="17">
                  <c:v>Baker's Choco Chips</c:v>
                </c:pt>
                <c:pt idx="18">
                  <c:v>50% Dark Bites</c:v>
                </c:pt>
                <c:pt idx="19">
                  <c:v>Peanut Butter Cubes</c:v>
                </c:pt>
                <c:pt idx="20">
                  <c:v>Choco Coated Almonds</c:v>
                </c:pt>
                <c:pt idx="21">
                  <c:v>Choco Mint Medley</c:v>
                </c:pt>
                <c:pt idx="22">
                  <c:v>Drinking Coco</c:v>
                </c:pt>
                <c:pt idx="23">
                  <c:v>Almond Butter Munch</c:v>
                </c:pt>
                <c:pt idx="24">
                  <c:v>Marshmallow Caramel Crunch</c:v>
                </c:pt>
                <c:pt idx="25">
                  <c:v>Espresso Bean Blast</c:v>
                </c:pt>
                <c:pt idx="26">
                  <c:v>Praline-filled Bonbons</c:v>
                </c:pt>
                <c:pt idx="27">
                  <c:v>Marzipan Delight</c:v>
                </c:pt>
                <c:pt idx="28">
                  <c:v>Almond Raspberry Cluster</c:v>
                </c:pt>
                <c:pt idx="29">
                  <c:v>Bourbon Vanilla Infusion</c:v>
                </c:pt>
                <c:pt idx="30">
                  <c:v>Mango Tango Delight</c:v>
                </c:pt>
                <c:pt idx="31">
                  <c:v>Butterscotch Dream Choco</c:v>
                </c:pt>
                <c:pt idx="32">
                  <c:v>Raspberry Choco</c:v>
                </c:pt>
                <c:pt idx="33">
                  <c:v>Gingerbread Spiced Choco</c:v>
                </c:pt>
                <c:pt idx="34">
                  <c:v>Almond Choco</c:v>
                </c:pt>
                <c:pt idx="35">
                  <c:v>Dark Chocolate Mousse</c:v>
                </c:pt>
                <c:pt idx="36">
                  <c:v>Honeycomb Crunch Choco</c:v>
                </c:pt>
                <c:pt idx="37">
                  <c:v>Hazelnut Praline Bars</c:v>
                </c:pt>
                <c:pt idx="38">
                  <c:v>Nutty Bliss Bars</c:v>
                </c:pt>
                <c:pt idx="39">
                  <c:v>Espresso Almond Crunch</c:v>
                </c:pt>
                <c:pt idx="40">
                  <c:v>Irish Cream Chocolate</c:v>
                </c:pt>
                <c:pt idx="41">
                  <c:v>Cherry Almond Fudge</c:v>
                </c:pt>
                <c:pt idx="42">
                  <c:v>Coconut Rum Rendezvous</c:v>
                </c:pt>
                <c:pt idx="43">
                  <c:v>Pistachio Cardamom Crunch</c:v>
                </c:pt>
                <c:pt idx="44">
                  <c:v>Maple Walnut Delight</c:v>
                </c:pt>
                <c:pt idx="45">
                  <c:v>Smooth Silky Salty</c:v>
                </c:pt>
                <c:pt idx="46">
                  <c:v>Blueberry Cheesecake Bliss</c:v>
                </c:pt>
                <c:pt idx="47">
                  <c:v>White Choc</c:v>
                </c:pt>
                <c:pt idx="48">
                  <c:v>Choco Hazelnut Swirl</c:v>
                </c:pt>
                <c:pt idx="49">
                  <c:v>Pistachio Rose Fusion</c:v>
                </c:pt>
                <c:pt idx="50">
                  <c:v>Tiramisu Truffle Bites</c:v>
                </c:pt>
                <c:pt idx="51">
                  <c:v>Dark Cherry Indulgence</c:v>
                </c:pt>
                <c:pt idx="52">
                  <c:v>Lemon Poppyseed Zing</c:v>
                </c:pt>
                <c:pt idx="53">
                  <c:v>Salted Caramel Swirls</c:v>
                </c:pt>
                <c:pt idx="54">
                  <c:v>Velvet Truffle Bites</c:v>
                </c:pt>
                <c:pt idx="55">
                  <c:v>Passionfruit Caramel Bars</c:v>
                </c:pt>
                <c:pt idx="56">
                  <c:v>Raspberry Cheesecake Swirl</c:v>
                </c:pt>
                <c:pt idx="57">
                  <c:v>Cappuccino Filled Choco</c:v>
                </c:pt>
                <c:pt idx="58">
                  <c:v>Lavender Honey Ganache</c:v>
                </c:pt>
                <c:pt idx="59">
                  <c:v>Coconut Almond Joy</c:v>
                </c:pt>
                <c:pt idx="60">
                  <c:v>Honey Caramel Truffle</c:v>
                </c:pt>
                <c:pt idx="61">
                  <c:v>Peanut Brittle Bliss</c:v>
                </c:pt>
              </c:strCache>
            </c:strRef>
          </c:cat>
          <c:val>
            <c:numRef>
              <c:f>'Product Analysis'!$B$5:$B$67</c:f>
              <c:numCache>
                <c:formatCode>General</c:formatCode>
                <c:ptCount val="62"/>
                <c:pt idx="0">
                  <c:v>18</c:v>
                </c:pt>
                <c:pt idx="1">
                  <c:v>17</c:v>
                </c:pt>
                <c:pt idx="2">
                  <c:v>16</c:v>
                </c:pt>
                <c:pt idx="3">
                  <c:v>16</c:v>
                </c:pt>
                <c:pt idx="4">
                  <c:v>16</c:v>
                </c:pt>
                <c:pt idx="5">
                  <c:v>13</c:v>
                </c:pt>
                <c:pt idx="6">
                  <c:v>13</c:v>
                </c:pt>
                <c:pt idx="7">
                  <c:v>12</c:v>
                </c:pt>
                <c:pt idx="8">
                  <c:v>12</c:v>
                </c:pt>
                <c:pt idx="9">
                  <c:v>12</c:v>
                </c:pt>
                <c:pt idx="10">
                  <c:v>12</c:v>
                </c:pt>
                <c:pt idx="11">
                  <c:v>10</c:v>
                </c:pt>
                <c:pt idx="12">
                  <c:v>10</c:v>
                </c:pt>
                <c:pt idx="13">
                  <c:v>10</c:v>
                </c:pt>
                <c:pt idx="14">
                  <c:v>10</c:v>
                </c:pt>
                <c:pt idx="15">
                  <c:v>9</c:v>
                </c:pt>
                <c:pt idx="16">
                  <c:v>9</c:v>
                </c:pt>
                <c:pt idx="17">
                  <c:v>9</c:v>
                </c:pt>
                <c:pt idx="18">
                  <c:v>9</c:v>
                </c:pt>
                <c:pt idx="19">
                  <c:v>8</c:v>
                </c:pt>
                <c:pt idx="20">
                  <c:v>8</c:v>
                </c:pt>
                <c:pt idx="21">
                  <c:v>7</c:v>
                </c:pt>
                <c:pt idx="22">
                  <c:v>7</c:v>
                </c:pt>
                <c:pt idx="23">
                  <c:v>7</c:v>
                </c:pt>
                <c:pt idx="24">
                  <c:v>7</c:v>
                </c:pt>
                <c:pt idx="25">
                  <c:v>7</c:v>
                </c:pt>
                <c:pt idx="26">
                  <c:v>6</c:v>
                </c:pt>
                <c:pt idx="27">
                  <c:v>6</c:v>
                </c:pt>
                <c:pt idx="28">
                  <c:v>6</c:v>
                </c:pt>
                <c:pt idx="29">
                  <c:v>6</c:v>
                </c:pt>
                <c:pt idx="30">
                  <c:v>6</c:v>
                </c:pt>
                <c:pt idx="31">
                  <c:v>6</c:v>
                </c:pt>
                <c:pt idx="32">
                  <c:v>6</c:v>
                </c:pt>
                <c:pt idx="33">
                  <c:v>6</c:v>
                </c:pt>
                <c:pt idx="34">
                  <c:v>6</c:v>
                </c:pt>
                <c:pt idx="35">
                  <c:v>6</c:v>
                </c:pt>
                <c:pt idx="36">
                  <c:v>6</c:v>
                </c:pt>
                <c:pt idx="37">
                  <c:v>6</c:v>
                </c:pt>
                <c:pt idx="38">
                  <c:v>5</c:v>
                </c:pt>
                <c:pt idx="39">
                  <c:v>5</c:v>
                </c:pt>
                <c:pt idx="40">
                  <c:v>5</c:v>
                </c:pt>
                <c:pt idx="41">
                  <c:v>5</c:v>
                </c:pt>
                <c:pt idx="42">
                  <c:v>5</c:v>
                </c:pt>
                <c:pt idx="43">
                  <c:v>5</c:v>
                </c:pt>
                <c:pt idx="44">
                  <c:v>4</c:v>
                </c:pt>
                <c:pt idx="45">
                  <c:v>4</c:v>
                </c:pt>
                <c:pt idx="46">
                  <c:v>4</c:v>
                </c:pt>
                <c:pt idx="47">
                  <c:v>4</c:v>
                </c:pt>
                <c:pt idx="48">
                  <c:v>4</c:v>
                </c:pt>
                <c:pt idx="49">
                  <c:v>4</c:v>
                </c:pt>
                <c:pt idx="50">
                  <c:v>4</c:v>
                </c:pt>
                <c:pt idx="51">
                  <c:v>4</c:v>
                </c:pt>
                <c:pt idx="52">
                  <c:v>4</c:v>
                </c:pt>
                <c:pt idx="53">
                  <c:v>3</c:v>
                </c:pt>
                <c:pt idx="54">
                  <c:v>3</c:v>
                </c:pt>
                <c:pt idx="55">
                  <c:v>3</c:v>
                </c:pt>
                <c:pt idx="56">
                  <c:v>3</c:v>
                </c:pt>
                <c:pt idx="57">
                  <c:v>2</c:v>
                </c:pt>
                <c:pt idx="58">
                  <c:v>2</c:v>
                </c:pt>
                <c:pt idx="59">
                  <c:v>2</c:v>
                </c:pt>
                <c:pt idx="60">
                  <c:v>2</c:v>
                </c:pt>
                <c:pt idx="61">
                  <c:v>1</c:v>
                </c:pt>
              </c:numCache>
            </c:numRef>
          </c:val>
          <c:extLst>
            <c:ext xmlns:c16="http://schemas.microsoft.com/office/drawing/2014/chart" uri="{C3380CC4-5D6E-409C-BE32-E72D297353CC}">
              <c16:uniqueId val="{00000000-FC22-4A42-8DE8-20E1A68B9039}"/>
            </c:ext>
          </c:extLst>
        </c:ser>
        <c:dLbls>
          <c:showLegendKey val="0"/>
          <c:showVal val="0"/>
          <c:showCatName val="0"/>
          <c:showSerName val="0"/>
          <c:showPercent val="0"/>
          <c:showBubbleSize val="0"/>
        </c:dLbls>
        <c:gapWidth val="182"/>
        <c:axId val="2061680223"/>
        <c:axId val="2061678303"/>
      </c:barChart>
      <c:catAx>
        <c:axId val="2061680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78303"/>
        <c:crosses val="autoZero"/>
        <c:auto val="1"/>
        <c:lblAlgn val="ctr"/>
        <c:lblOffset val="100"/>
        <c:noMultiLvlLbl val="0"/>
      </c:catAx>
      <c:valAx>
        <c:axId val="206167830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8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Analysis.xlsx]Sales Analysis!PivotTable9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Analysis'!$B$3:$B$4</c:f>
              <c:strCache>
                <c:ptCount val="1"/>
                <c:pt idx="0">
                  <c:v>App</c:v>
                </c:pt>
              </c:strCache>
            </c:strRef>
          </c:tx>
          <c:spPr>
            <a:solidFill>
              <a:schemeClr val="accent1"/>
            </a:solidFill>
            <a:ln>
              <a:noFill/>
            </a:ln>
            <a:effectLst/>
          </c:spPr>
          <c:invertIfNegative val="0"/>
          <c:cat>
            <c:multiLvlStrRef>
              <c:f>'Sales Analysis'!$A$5:$A$9</c:f>
              <c:multiLvlStrCache>
                <c:ptCount val="2"/>
                <c:lvl>
                  <c:pt idx="0">
                    <c:v>2023-Q4</c:v>
                  </c:pt>
                  <c:pt idx="1">
                    <c:v>2024-Q1</c:v>
                  </c:pt>
                </c:lvl>
                <c:lvl>
                  <c:pt idx="0">
                    <c:v>2023</c:v>
                  </c:pt>
                  <c:pt idx="1">
                    <c:v>2024</c:v>
                  </c:pt>
                </c:lvl>
              </c:multiLvlStrCache>
            </c:multiLvlStrRef>
          </c:cat>
          <c:val>
            <c:numRef>
              <c:f>'Sales Analysis'!$B$5:$B$9</c:f>
              <c:numCache>
                <c:formatCode>General</c:formatCode>
                <c:ptCount val="2"/>
                <c:pt idx="0">
                  <c:v>2085.5</c:v>
                </c:pt>
                <c:pt idx="1">
                  <c:v>4098</c:v>
                </c:pt>
              </c:numCache>
            </c:numRef>
          </c:val>
          <c:extLst>
            <c:ext xmlns:c16="http://schemas.microsoft.com/office/drawing/2014/chart" uri="{C3380CC4-5D6E-409C-BE32-E72D297353CC}">
              <c16:uniqueId val="{00000000-D2B0-4412-A9F2-D881F78B8F59}"/>
            </c:ext>
          </c:extLst>
        </c:ser>
        <c:ser>
          <c:idx val="1"/>
          <c:order val="1"/>
          <c:tx>
            <c:strRef>
              <c:f>'Sales Analysis'!$C$3:$C$4</c:f>
              <c:strCache>
                <c:ptCount val="1"/>
                <c:pt idx="0">
                  <c:v>In store</c:v>
                </c:pt>
              </c:strCache>
            </c:strRef>
          </c:tx>
          <c:spPr>
            <a:solidFill>
              <a:schemeClr val="accent2"/>
            </a:solidFill>
            <a:ln>
              <a:noFill/>
            </a:ln>
            <a:effectLst/>
          </c:spPr>
          <c:invertIfNegative val="0"/>
          <c:cat>
            <c:multiLvlStrRef>
              <c:f>'Sales Analysis'!$A$5:$A$9</c:f>
              <c:multiLvlStrCache>
                <c:ptCount val="2"/>
                <c:lvl>
                  <c:pt idx="0">
                    <c:v>2023-Q4</c:v>
                  </c:pt>
                  <c:pt idx="1">
                    <c:v>2024-Q1</c:v>
                  </c:pt>
                </c:lvl>
                <c:lvl>
                  <c:pt idx="0">
                    <c:v>2023</c:v>
                  </c:pt>
                  <c:pt idx="1">
                    <c:v>2024</c:v>
                  </c:pt>
                </c:lvl>
              </c:multiLvlStrCache>
            </c:multiLvlStrRef>
          </c:cat>
          <c:val>
            <c:numRef>
              <c:f>'Sales Analysis'!$C$5:$C$9</c:f>
              <c:numCache>
                <c:formatCode>General</c:formatCode>
                <c:ptCount val="2"/>
                <c:pt idx="0">
                  <c:v>2382.5</c:v>
                </c:pt>
                <c:pt idx="1">
                  <c:v>3224.5</c:v>
                </c:pt>
              </c:numCache>
            </c:numRef>
          </c:val>
          <c:extLst>
            <c:ext xmlns:c16="http://schemas.microsoft.com/office/drawing/2014/chart" uri="{C3380CC4-5D6E-409C-BE32-E72D297353CC}">
              <c16:uniqueId val="{00000001-D2B0-4412-A9F2-D881F78B8F59}"/>
            </c:ext>
          </c:extLst>
        </c:ser>
        <c:ser>
          <c:idx val="2"/>
          <c:order val="2"/>
          <c:tx>
            <c:strRef>
              <c:f>'Sales Analysis'!$D$3:$D$4</c:f>
              <c:strCache>
                <c:ptCount val="1"/>
                <c:pt idx="0">
                  <c:v>Phone in</c:v>
                </c:pt>
              </c:strCache>
            </c:strRef>
          </c:tx>
          <c:spPr>
            <a:solidFill>
              <a:schemeClr val="accent3"/>
            </a:solidFill>
            <a:ln>
              <a:noFill/>
            </a:ln>
            <a:effectLst/>
          </c:spPr>
          <c:invertIfNegative val="0"/>
          <c:cat>
            <c:multiLvlStrRef>
              <c:f>'Sales Analysis'!$A$5:$A$9</c:f>
              <c:multiLvlStrCache>
                <c:ptCount val="2"/>
                <c:lvl>
                  <c:pt idx="0">
                    <c:v>2023-Q4</c:v>
                  </c:pt>
                  <c:pt idx="1">
                    <c:v>2024-Q1</c:v>
                  </c:pt>
                </c:lvl>
                <c:lvl>
                  <c:pt idx="0">
                    <c:v>2023</c:v>
                  </c:pt>
                  <c:pt idx="1">
                    <c:v>2024</c:v>
                  </c:pt>
                </c:lvl>
              </c:multiLvlStrCache>
            </c:multiLvlStrRef>
          </c:cat>
          <c:val>
            <c:numRef>
              <c:f>'Sales Analysis'!$D$5:$D$9</c:f>
              <c:numCache>
                <c:formatCode>General</c:formatCode>
                <c:ptCount val="2"/>
                <c:pt idx="0">
                  <c:v>462.5</c:v>
                </c:pt>
                <c:pt idx="1">
                  <c:v>995</c:v>
                </c:pt>
              </c:numCache>
            </c:numRef>
          </c:val>
          <c:extLst>
            <c:ext xmlns:c16="http://schemas.microsoft.com/office/drawing/2014/chart" uri="{C3380CC4-5D6E-409C-BE32-E72D297353CC}">
              <c16:uniqueId val="{00000002-D2B0-4412-A9F2-D881F78B8F59}"/>
            </c:ext>
          </c:extLst>
        </c:ser>
        <c:ser>
          <c:idx val="3"/>
          <c:order val="3"/>
          <c:tx>
            <c:strRef>
              <c:f>'Sales Analysis'!$E$3:$E$4</c:f>
              <c:strCache>
                <c:ptCount val="1"/>
                <c:pt idx="0">
                  <c:v>Website</c:v>
                </c:pt>
              </c:strCache>
            </c:strRef>
          </c:tx>
          <c:spPr>
            <a:solidFill>
              <a:schemeClr val="accent4"/>
            </a:solidFill>
            <a:ln>
              <a:noFill/>
            </a:ln>
            <a:effectLst/>
          </c:spPr>
          <c:invertIfNegative val="0"/>
          <c:cat>
            <c:multiLvlStrRef>
              <c:f>'Sales Analysis'!$A$5:$A$9</c:f>
              <c:multiLvlStrCache>
                <c:ptCount val="2"/>
                <c:lvl>
                  <c:pt idx="0">
                    <c:v>2023-Q4</c:v>
                  </c:pt>
                  <c:pt idx="1">
                    <c:v>2024-Q1</c:v>
                  </c:pt>
                </c:lvl>
                <c:lvl>
                  <c:pt idx="0">
                    <c:v>2023</c:v>
                  </c:pt>
                  <c:pt idx="1">
                    <c:v>2024</c:v>
                  </c:pt>
                </c:lvl>
              </c:multiLvlStrCache>
            </c:multiLvlStrRef>
          </c:cat>
          <c:val>
            <c:numRef>
              <c:f>'Sales Analysis'!$E$5:$E$9</c:f>
              <c:numCache>
                <c:formatCode>General</c:formatCode>
                <c:ptCount val="2"/>
                <c:pt idx="0">
                  <c:v>3430</c:v>
                </c:pt>
                <c:pt idx="1">
                  <c:v>4677</c:v>
                </c:pt>
              </c:numCache>
            </c:numRef>
          </c:val>
          <c:extLst>
            <c:ext xmlns:c16="http://schemas.microsoft.com/office/drawing/2014/chart" uri="{C3380CC4-5D6E-409C-BE32-E72D297353CC}">
              <c16:uniqueId val="{00000003-D2B0-4412-A9F2-D881F78B8F59}"/>
            </c:ext>
          </c:extLst>
        </c:ser>
        <c:dLbls>
          <c:showLegendKey val="0"/>
          <c:showVal val="0"/>
          <c:showCatName val="0"/>
          <c:showSerName val="0"/>
          <c:showPercent val="0"/>
          <c:showBubbleSize val="0"/>
        </c:dLbls>
        <c:gapWidth val="219"/>
        <c:overlap val="-27"/>
        <c:axId val="2083216319"/>
        <c:axId val="2083216799"/>
      </c:barChart>
      <c:catAx>
        <c:axId val="20832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16799"/>
        <c:crosses val="autoZero"/>
        <c:auto val="1"/>
        <c:lblAlgn val="ctr"/>
        <c:lblOffset val="100"/>
        <c:noMultiLvlLbl val="0"/>
      </c:catAx>
      <c:valAx>
        <c:axId val="208321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1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Analysis.xlsx]Platform Analysis!PivotTable3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'Platform Analysis'!$B$3:$B$4</c:f>
              <c:strCache>
                <c:ptCount val="1"/>
                <c:pt idx="0">
                  <c:v>2023</c:v>
                </c:pt>
              </c:strCache>
            </c:strRef>
          </c:tx>
          <c:spPr>
            <a:ln w="28575" cap="rnd">
              <a:solidFill>
                <a:schemeClr val="accent1"/>
              </a:solidFill>
              <a:round/>
            </a:ln>
            <a:effectLst/>
          </c:spPr>
          <c:marker>
            <c:symbol val="none"/>
          </c:marker>
          <c:cat>
            <c:strRef>
              <c:f>'Platform Analysis'!$A$5:$A$9</c:f>
              <c:strCache>
                <c:ptCount val="4"/>
                <c:pt idx="0">
                  <c:v>App</c:v>
                </c:pt>
                <c:pt idx="1">
                  <c:v>In store</c:v>
                </c:pt>
                <c:pt idx="2">
                  <c:v>Phone in</c:v>
                </c:pt>
                <c:pt idx="3">
                  <c:v>Website</c:v>
                </c:pt>
              </c:strCache>
            </c:strRef>
          </c:cat>
          <c:val>
            <c:numRef>
              <c:f>'Platform Analysis'!$B$5:$B$9</c:f>
              <c:numCache>
                <c:formatCode>General</c:formatCode>
                <c:ptCount val="4"/>
                <c:pt idx="0">
                  <c:v>47</c:v>
                </c:pt>
                <c:pt idx="1">
                  <c:v>34</c:v>
                </c:pt>
                <c:pt idx="2">
                  <c:v>9</c:v>
                </c:pt>
                <c:pt idx="3">
                  <c:v>70</c:v>
                </c:pt>
              </c:numCache>
            </c:numRef>
          </c:val>
          <c:smooth val="0"/>
          <c:extLst>
            <c:ext xmlns:c16="http://schemas.microsoft.com/office/drawing/2014/chart" uri="{C3380CC4-5D6E-409C-BE32-E72D297353CC}">
              <c16:uniqueId val="{00000000-3A2B-4903-BF34-A6FC621480B7}"/>
            </c:ext>
          </c:extLst>
        </c:ser>
        <c:ser>
          <c:idx val="1"/>
          <c:order val="1"/>
          <c:tx>
            <c:strRef>
              <c:f>'Platform Analysis'!$C$3:$C$4</c:f>
              <c:strCache>
                <c:ptCount val="1"/>
                <c:pt idx="0">
                  <c:v>2024</c:v>
                </c:pt>
              </c:strCache>
            </c:strRef>
          </c:tx>
          <c:spPr>
            <a:ln w="28575" cap="rnd">
              <a:solidFill>
                <a:schemeClr val="accent2"/>
              </a:solidFill>
              <a:round/>
            </a:ln>
            <a:effectLst/>
          </c:spPr>
          <c:marker>
            <c:symbol val="none"/>
          </c:marker>
          <c:cat>
            <c:strRef>
              <c:f>'Platform Analysis'!$A$5:$A$9</c:f>
              <c:strCache>
                <c:ptCount val="4"/>
                <c:pt idx="0">
                  <c:v>App</c:v>
                </c:pt>
                <c:pt idx="1">
                  <c:v>In store</c:v>
                </c:pt>
                <c:pt idx="2">
                  <c:v>Phone in</c:v>
                </c:pt>
                <c:pt idx="3">
                  <c:v>Website</c:v>
                </c:pt>
              </c:strCache>
            </c:strRef>
          </c:cat>
          <c:val>
            <c:numRef>
              <c:f>'Platform Analysis'!$C$5:$C$9</c:f>
              <c:numCache>
                <c:formatCode>General</c:formatCode>
                <c:ptCount val="4"/>
                <c:pt idx="0">
                  <c:v>83</c:v>
                </c:pt>
                <c:pt idx="1">
                  <c:v>71</c:v>
                </c:pt>
                <c:pt idx="2">
                  <c:v>17</c:v>
                </c:pt>
                <c:pt idx="3">
                  <c:v>112</c:v>
                </c:pt>
              </c:numCache>
            </c:numRef>
          </c:val>
          <c:smooth val="0"/>
          <c:extLst>
            <c:ext xmlns:c16="http://schemas.microsoft.com/office/drawing/2014/chart" uri="{C3380CC4-5D6E-409C-BE32-E72D297353CC}">
              <c16:uniqueId val="{00000004-3A2B-4903-BF34-A6FC621480B7}"/>
            </c:ext>
          </c:extLst>
        </c:ser>
        <c:dLbls>
          <c:showLegendKey val="0"/>
          <c:showVal val="0"/>
          <c:showCatName val="0"/>
          <c:showSerName val="0"/>
          <c:showPercent val="0"/>
          <c:showBubbleSize val="0"/>
        </c:dLbls>
        <c:smooth val="0"/>
        <c:axId val="2064176287"/>
        <c:axId val="117306591"/>
      </c:lineChart>
      <c:catAx>
        <c:axId val="206417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6591"/>
        <c:crosses val="autoZero"/>
        <c:auto val="1"/>
        <c:lblAlgn val="ctr"/>
        <c:lblOffset val="100"/>
        <c:noMultiLvlLbl val="0"/>
      </c:catAx>
      <c:valAx>
        <c:axId val="11730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7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Analysis.xlsx]Customer Analysis!PivotTable2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Analysis'!$B$1</c:f>
              <c:strCache>
                <c:ptCount val="1"/>
                <c:pt idx="0">
                  <c:v>Total</c:v>
                </c:pt>
              </c:strCache>
            </c:strRef>
          </c:tx>
          <c:spPr>
            <a:solidFill>
              <a:schemeClr val="accent1"/>
            </a:solidFill>
            <a:ln>
              <a:noFill/>
            </a:ln>
            <a:effectLst/>
          </c:spPr>
          <c:invertIfNegative val="0"/>
          <c:cat>
            <c:strRef>
              <c:f>'Customer Analysis'!$A$2:$A$16</c:f>
              <c:strCache>
                <c:ptCount val="14"/>
                <c:pt idx="0">
                  <c:v>Accountant</c:v>
                </c:pt>
                <c:pt idx="1">
                  <c:v>Administrator</c:v>
                </c:pt>
                <c:pt idx="2">
                  <c:v>Analyst</c:v>
                </c:pt>
                <c:pt idx="3">
                  <c:v>Doctor</c:v>
                </c:pt>
                <c:pt idx="4">
                  <c:v>Engineer</c:v>
                </c:pt>
                <c:pt idx="5">
                  <c:v>Finance Professional</c:v>
                </c:pt>
                <c:pt idx="6">
                  <c:v>HR</c:v>
                </c:pt>
                <c:pt idx="7">
                  <c:v>Office Assistant</c:v>
                </c:pt>
                <c:pt idx="8">
                  <c:v>Operator</c:v>
                </c:pt>
                <c:pt idx="9">
                  <c:v>Professor</c:v>
                </c:pt>
                <c:pt idx="10">
                  <c:v>Sales</c:v>
                </c:pt>
                <c:pt idx="11">
                  <c:v>Statistician</c:v>
                </c:pt>
                <c:pt idx="12">
                  <c:v>Tech Support</c:v>
                </c:pt>
                <c:pt idx="13">
                  <c:v>VP</c:v>
                </c:pt>
              </c:strCache>
            </c:strRef>
          </c:cat>
          <c:val>
            <c:numRef>
              <c:f>'Customer Analysis'!$B$2:$B$16</c:f>
              <c:numCache>
                <c:formatCode>General</c:formatCode>
                <c:ptCount val="14"/>
                <c:pt idx="0">
                  <c:v>14730</c:v>
                </c:pt>
                <c:pt idx="1">
                  <c:v>1610</c:v>
                </c:pt>
                <c:pt idx="2">
                  <c:v>24040</c:v>
                </c:pt>
                <c:pt idx="3">
                  <c:v>11705</c:v>
                </c:pt>
                <c:pt idx="4">
                  <c:v>26090</c:v>
                </c:pt>
                <c:pt idx="5">
                  <c:v>6905</c:v>
                </c:pt>
                <c:pt idx="6">
                  <c:v>7900</c:v>
                </c:pt>
                <c:pt idx="7">
                  <c:v>34705</c:v>
                </c:pt>
                <c:pt idx="8">
                  <c:v>1800</c:v>
                </c:pt>
                <c:pt idx="9">
                  <c:v>35225</c:v>
                </c:pt>
                <c:pt idx="10">
                  <c:v>20600</c:v>
                </c:pt>
                <c:pt idx="11">
                  <c:v>4665</c:v>
                </c:pt>
                <c:pt idx="12">
                  <c:v>16165</c:v>
                </c:pt>
                <c:pt idx="13">
                  <c:v>7410</c:v>
                </c:pt>
              </c:numCache>
            </c:numRef>
          </c:val>
          <c:extLst>
            <c:ext xmlns:c16="http://schemas.microsoft.com/office/drawing/2014/chart" uri="{C3380CC4-5D6E-409C-BE32-E72D297353CC}">
              <c16:uniqueId val="{00000000-99DE-425D-A4E8-6982817ED6B0}"/>
            </c:ext>
          </c:extLst>
        </c:ser>
        <c:dLbls>
          <c:showLegendKey val="0"/>
          <c:showVal val="0"/>
          <c:showCatName val="0"/>
          <c:showSerName val="0"/>
          <c:showPercent val="0"/>
          <c:showBubbleSize val="0"/>
        </c:dLbls>
        <c:gapWidth val="219"/>
        <c:overlap val="-27"/>
        <c:axId val="941085119"/>
        <c:axId val="941087519"/>
      </c:barChart>
      <c:catAx>
        <c:axId val="94108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7519"/>
        <c:crosses val="autoZero"/>
        <c:auto val="1"/>
        <c:lblAlgn val="ctr"/>
        <c:lblOffset val="100"/>
        <c:noMultiLvlLbl val="0"/>
      </c:catAx>
      <c:valAx>
        <c:axId val="94108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51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17</xdr:col>
      <xdr:colOff>1025930</xdr:colOff>
      <xdr:row>3</xdr:row>
      <xdr:rowOff>7619</xdr:rowOff>
    </xdr:from>
    <xdr:to>
      <xdr:col>19</xdr:col>
      <xdr:colOff>506385</xdr:colOff>
      <xdr:row>20</xdr:row>
      <xdr:rowOff>67367</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98350E5F-3924-B98B-3BF2-9C55E5BE7E5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7076421" y="187728"/>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17</xdr:col>
      <xdr:colOff>897081</xdr:colOff>
      <xdr:row>13</xdr:row>
      <xdr:rowOff>79664</xdr:rowOff>
    </xdr:from>
    <xdr:to>
      <xdr:col>24</xdr:col>
      <xdr:colOff>72736</xdr:colOff>
      <xdr:row>33</xdr:row>
      <xdr:rowOff>121228</xdr:rowOff>
    </xdr:to>
    <xdr:graphicFrame macro="">
      <xdr:nvGraphicFramePr>
        <xdr:cNvPr id="4" name="Chart 3">
          <a:extLst>
            <a:ext uri="{FF2B5EF4-FFF2-40B4-BE49-F238E27FC236}">
              <a16:creationId xmlns:a16="http://schemas.microsoft.com/office/drawing/2014/main" id="{9AFC7245-BC11-8B39-86C0-1E703CD24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68580</xdr:rowOff>
    </xdr:from>
    <xdr:to>
      <xdr:col>26</xdr:col>
      <xdr:colOff>259080</xdr:colOff>
      <xdr:row>22</xdr:row>
      <xdr:rowOff>68580</xdr:rowOff>
    </xdr:to>
    <xdr:graphicFrame macro="">
      <xdr:nvGraphicFramePr>
        <xdr:cNvPr id="3" name="Chart 2">
          <a:extLst>
            <a:ext uri="{FF2B5EF4-FFF2-40B4-BE49-F238E27FC236}">
              <a16:creationId xmlns:a16="http://schemas.microsoft.com/office/drawing/2014/main" id="{FF06BEEE-685A-9660-AE54-F4B7F9612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746760</xdr:colOff>
      <xdr:row>9</xdr:row>
      <xdr:rowOff>19050</xdr:rowOff>
    </xdr:from>
    <xdr:to>
      <xdr:col>10</xdr:col>
      <xdr:colOff>434340</xdr:colOff>
      <xdr:row>24</xdr:row>
      <xdr:rowOff>19050</xdr:rowOff>
    </xdr:to>
    <xdr:graphicFrame macro="">
      <xdr:nvGraphicFramePr>
        <xdr:cNvPr id="2" name="Chart 1">
          <a:extLst>
            <a:ext uri="{FF2B5EF4-FFF2-40B4-BE49-F238E27FC236}">
              <a16:creationId xmlns:a16="http://schemas.microsoft.com/office/drawing/2014/main" id="{958E4DD7-CF21-C91F-069C-378C9168A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388620</xdr:colOff>
      <xdr:row>4</xdr:row>
      <xdr:rowOff>167640</xdr:rowOff>
    </xdr:from>
    <xdr:to>
      <xdr:col>15</xdr:col>
      <xdr:colOff>83820</xdr:colOff>
      <xdr:row>19</xdr:row>
      <xdr:rowOff>167640</xdr:rowOff>
    </xdr:to>
    <xdr:graphicFrame macro="">
      <xdr:nvGraphicFramePr>
        <xdr:cNvPr id="2" name="Chart 1">
          <a:extLst>
            <a:ext uri="{FF2B5EF4-FFF2-40B4-BE49-F238E27FC236}">
              <a16:creationId xmlns:a16="http://schemas.microsoft.com/office/drawing/2014/main" id="{A25FD9E5-35AF-80AC-2DE6-0CF650058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373380</xdr:colOff>
      <xdr:row>0</xdr:row>
      <xdr:rowOff>0</xdr:rowOff>
    </xdr:from>
    <xdr:to>
      <xdr:col>24</xdr:col>
      <xdr:colOff>53340</xdr:colOff>
      <xdr:row>7</xdr:row>
      <xdr:rowOff>91440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DFC85BE1-1E36-CB0D-AA12-4F7108A1D84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346180" y="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586740</xdr:colOff>
      <xdr:row>0</xdr:row>
      <xdr:rowOff>0</xdr:rowOff>
    </xdr:from>
    <xdr:to>
      <xdr:col>17</xdr:col>
      <xdr:colOff>586740</xdr:colOff>
      <xdr:row>14</xdr:row>
      <xdr:rowOff>20955</xdr:rowOff>
    </xdr:to>
    <mc:AlternateContent xmlns:mc="http://schemas.openxmlformats.org/markup-compatibility/2006">
      <mc:Choice xmlns:a14="http://schemas.microsoft.com/office/drawing/2010/main" Requires="a14">
        <xdr:graphicFrame macro="">
          <xdr:nvGraphicFramePr>
            <xdr:cNvPr id="28" name="Purchase Mode">
              <a:extLst>
                <a:ext uri="{FF2B5EF4-FFF2-40B4-BE49-F238E27FC236}">
                  <a16:creationId xmlns:a16="http://schemas.microsoft.com/office/drawing/2014/main" id="{DA0BA486-541A-E821-D28F-DFE28BF7236C}"/>
                </a:ext>
              </a:extLst>
            </xdr:cNvPr>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dr:sp macro="" textlink="">
          <xdr:nvSpPr>
            <xdr:cNvPr id="0" name=""/>
            <xdr:cNvSpPr>
              <a:spLocks noTextEdit="1"/>
            </xdr:cNvSpPr>
          </xdr:nvSpPr>
          <xdr:spPr>
            <a:xfrm>
              <a:off x="9121140" y="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213360</xdr:colOff>
      <xdr:row>0</xdr:row>
      <xdr:rowOff>0</xdr:rowOff>
    </xdr:from>
    <xdr:to>
      <xdr:col>14</xdr:col>
      <xdr:colOff>213360</xdr:colOff>
      <xdr:row>14</xdr:row>
      <xdr:rowOff>20955</xdr:rowOff>
    </xdr:to>
    <mc:AlternateContent xmlns:mc="http://schemas.openxmlformats.org/markup-compatibility/2006">
      <mc:Choice xmlns:a14="http://schemas.microsoft.com/office/drawing/2010/main" Requires="a14">
        <xdr:graphicFrame macro="">
          <xdr:nvGraphicFramePr>
            <xdr:cNvPr id="31" name="Job Title">
              <a:extLst>
                <a:ext uri="{FF2B5EF4-FFF2-40B4-BE49-F238E27FC236}">
                  <a16:creationId xmlns:a16="http://schemas.microsoft.com/office/drawing/2014/main" id="{09C54679-5031-D80E-2AA9-89B5B3CF8344}"/>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6918960" y="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53340</xdr:colOff>
      <xdr:row>2</xdr:row>
      <xdr:rowOff>163830</xdr:rowOff>
    </xdr:from>
    <xdr:to>
      <xdr:col>14</xdr:col>
      <xdr:colOff>487680</xdr:colOff>
      <xdr:row>17</xdr:row>
      <xdr:rowOff>163830</xdr:rowOff>
    </xdr:to>
    <xdr:graphicFrame macro="">
      <xdr:nvGraphicFramePr>
        <xdr:cNvPr id="2" name="Chart 3">
          <a:extLst>
            <a:ext uri="{FF2B5EF4-FFF2-40B4-BE49-F238E27FC236}">
              <a16:creationId xmlns:a16="http://schemas.microsoft.com/office/drawing/2014/main" id="{8A7DF4AA-74DA-AC59-62DF-E033CB99F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aghuram" refreshedDate="45406.359552314818" createdVersion="8" refreshedVersion="8" minRefreshableVersion="3" recordCount="443" xr:uid="{FEC3B3CA-1055-4C22-BD68-AC0FB482E06F}">
  <cacheSource type="worksheet">
    <worksheetSource name="Table1"/>
  </cacheSource>
  <cacheFields count="17">
    <cacheField name="Txn ID" numFmtId="0">
      <sharedItems count="443">
        <s v="TX00-01"/>
        <s v="TX00-02"/>
        <s v="TX00-03"/>
        <s v="TX00-04"/>
        <s v="TX00-05"/>
        <s v="TX00-06"/>
        <s v="TX00-07"/>
        <s v="TX00-08"/>
        <s v="TX00-09"/>
        <s v="TX00-10"/>
        <s v="TX00-11"/>
        <s v="TX00-12"/>
        <s v="TX00-13"/>
        <s v="TX00-14"/>
        <s v="TX00-15"/>
        <s v="TX00-16"/>
        <s v="TX00-17"/>
        <s v="TX00-18"/>
        <s v="TX00-19"/>
        <s v="TX00-20"/>
        <s v="TX00-21"/>
        <s v="TX00-22"/>
        <s v="TX00-23"/>
        <s v="TX00-24"/>
        <s v="TX00-25"/>
        <s v="TX00-26"/>
        <s v="TX00-27"/>
        <s v="TX00-28"/>
        <s v="TX00-29"/>
        <s v="TX00-30"/>
        <s v="TX00-31"/>
        <s v="TX00-32"/>
        <s v="TX00-33"/>
        <s v="TX00-34"/>
        <s v="TX00-35"/>
        <s v="TX00-36"/>
        <s v="TX00-37"/>
        <s v="TX00-38"/>
        <s v="TX00-39"/>
        <s v="TX00-40"/>
        <s v="TX00-41"/>
        <s v="TX00-42"/>
        <s v="TX00-43"/>
        <s v="TX00-44"/>
        <s v="TX00-45"/>
        <s v="TX00-46"/>
        <s v="TX00-47"/>
        <s v="TX00-48"/>
        <s v="TX00-49"/>
        <s v="TX00-50"/>
        <s v="TX00-51"/>
        <s v="TX00-52"/>
        <s v="TX00-53"/>
        <s v="TX00-54"/>
        <s v="TX00-55"/>
        <s v="TX00-56"/>
        <s v="TX00-57"/>
        <s v="TX00-58"/>
        <s v="TX00-59"/>
        <s v="TX00-60"/>
        <s v="TX00-61"/>
        <s v="TX00-62"/>
        <s v="TX00-63"/>
        <s v="TX00-64"/>
        <s v="TX00-65"/>
        <s v="TX00-66"/>
        <s v="TX00-67"/>
        <s v="TX00-68"/>
        <s v="TX00-69"/>
        <s v="TX00-70"/>
        <s v="TX00-71"/>
        <s v="TX00-72"/>
        <s v="TX00-73"/>
        <s v="TX00-74"/>
        <s v="TX00-75"/>
        <s v="TX00-76"/>
        <s v="TX00-77"/>
        <s v="TX00-78"/>
        <s v="TX00-79"/>
        <s v="TX00-80"/>
        <s v="TX00-81"/>
        <s v="TX00-82"/>
        <s v="TX00-83"/>
        <s v="TX00-84"/>
        <s v="TX00-85"/>
        <s v="TX00-86"/>
        <s v="TX00-87"/>
        <s v="TX00-88"/>
        <s v="TX00-89"/>
        <s v="TX00-90"/>
        <s v="TX00-91"/>
        <s v="TX00-92"/>
        <s v="TX00-93"/>
        <s v="TX00-94"/>
        <s v="TX00-95"/>
        <s v="TX00-96"/>
        <s v="TX00-97"/>
        <s v="TX00-98"/>
        <s v="TX00-99"/>
        <s v="TX01-00"/>
        <s v="TX01-01"/>
        <s v="TX01-02"/>
        <s v="TX01-03"/>
        <s v="TX01-04"/>
        <s v="TX01-05"/>
        <s v="TX01-06"/>
        <s v="TX01-07"/>
        <s v="TX01-08"/>
        <s v="TX01-09"/>
        <s v="TX01-10"/>
        <s v="TX01-11"/>
        <s v="TX01-12"/>
        <s v="TX01-13"/>
        <s v="TX01-14"/>
        <s v="TX01-15"/>
        <s v="TX01-16"/>
        <s v="TX01-17"/>
        <s v="TX01-18"/>
        <s v="TX01-19"/>
        <s v="TX01-20"/>
        <s v="TX01-21"/>
        <s v="TX01-22"/>
        <s v="TX01-23"/>
        <s v="TX01-24"/>
        <s v="TX01-25"/>
        <s v="TX01-26"/>
        <s v="TX01-27"/>
        <s v="TX01-28"/>
        <s v="TX01-29"/>
        <s v="TX01-30"/>
        <s v="TX01-31"/>
        <s v="TX01-32"/>
        <s v="TX01-33"/>
        <s v="TX01-34"/>
        <s v="TX01-35"/>
        <s v="TX01-36"/>
        <s v="TX01-37"/>
        <s v="TX01-38"/>
        <s v="TX01-39"/>
        <s v="TX01-40"/>
        <s v="TX01-41"/>
        <s v="TX01-42"/>
        <s v="TX01-43"/>
        <s v="TX01-44"/>
        <s v="TX01-45"/>
        <s v="TX01-46"/>
        <s v="TX01-47"/>
        <s v="TX01-48"/>
        <s v="TX01-49"/>
        <s v="TX01-50"/>
        <s v="TX01-51"/>
        <s v="TX01-52"/>
        <s v="TX01-53"/>
        <s v="TX01-54"/>
        <s v="TX01-55"/>
        <s v="TX01-56"/>
        <s v="TX01-57"/>
        <s v="TX01-58"/>
        <s v="TX01-59"/>
        <s v="TX01-60"/>
        <s v="TX01-61"/>
        <s v="TX01-62"/>
        <s v="TX01-63"/>
        <s v="TX01-64"/>
        <s v="TX01-65"/>
        <s v="TX01-66"/>
        <s v="TX01-67"/>
        <s v="TX01-68"/>
        <s v="TX01-69"/>
        <s v="TX01-70"/>
        <s v="TX01-71"/>
        <s v="TX01-72"/>
        <s v="TX01-73"/>
        <s v="TX01-74"/>
        <s v="TX01-75"/>
        <s v="TX01-76"/>
        <s v="TX01-77"/>
        <s v="TX01-78"/>
        <s v="TX01-79"/>
        <s v="TX01-80"/>
        <s v="TX01-81"/>
        <s v="TX01-82"/>
        <s v="TX01-83"/>
        <s v="TX01-84"/>
        <s v="TX01-85"/>
        <s v="TX01-86"/>
        <s v="TX01-87"/>
        <s v="TX01-88"/>
        <s v="TX01-89"/>
        <s v="TX01-90"/>
        <s v="TX01-91"/>
        <s v="TX01-92"/>
        <s v="TX01-93"/>
        <s v="TX01-94"/>
        <s v="TX01-95"/>
        <s v="TX01-96"/>
        <s v="TX01-97"/>
        <s v="TX01-98"/>
        <s v="TX01-99"/>
        <s v="TX02-00"/>
        <s v="TX02-01"/>
        <s v="TX02-02"/>
        <s v="TX02-03"/>
        <s v="TX02-04"/>
        <s v="TX02-05"/>
        <s v="TX02-06"/>
        <s v="TX02-07"/>
        <s v="TX02-08"/>
        <s v="TX02-09"/>
        <s v="TX02-10"/>
        <s v="TX02-11"/>
        <s v="TX02-12"/>
        <s v="TX02-13"/>
        <s v="TX02-14"/>
        <s v="TX02-15"/>
        <s v="TX02-16"/>
        <s v="TX02-17"/>
        <s v="TX02-18"/>
        <s v="TX02-19"/>
        <s v="TX02-20"/>
        <s v="TX02-21"/>
        <s v="TX02-22"/>
        <s v="TX02-23"/>
        <s v="TX02-24"/>
        <s v="TX02-25"/>
        <s v="TX02-26"/>
        <s v="TX02-27"/>
        <s v="TX02-28"/>
        <s v="TX02-29"/>
        <s v="TX02-30"/>
        <s v="TX02-31"/>
        <s v="TX02-32"/>
        <s v="TX02-33"/>
        <s v="TX02-34"/>
        <s v="TX02-35"/>
        <s v="TX02-36"/>
        <s v="TX02-37"/>
        <s v="TX02-38"/>
        <s v="TX02-39"/>
        <s v="TX02-40"/>
        <s v="TX02-41"/>
        <s v="TX02-42"/>
        <s v="TX02-43"/>
        <s v="TX02-44"/>
        <s v="TX02-45"/>
        <s v="TX02-46"/>
        <s v="TX02-47"/>
        <s v="TX02-48"/>
        <s v="TX02-49"/>
        <s v="TX02-50"/>
        <s v="TX02-51"/>
        <s v="TX02-52"/>
        <s v="TX02-53"/>
        <s v="TX02-54"/>
        <s v="TX02-55"/>
        <s v="TX02-56"/>
        <s v="TX02-57"/>
        <s v="TX02-58"/>
        <s v="TX02-59"/>
        <s v="TX02-60"/>
        <s v="TX02-61"/>
        <s v="TX02-62"/>
        <s v="TX02-63"/>
        <s v="TX02-64"/>
        <s v="TX02-65"/>
        <s v="TX02-66"/>
        <s v="TX02-67"/>
        <s v="TX02-68"/>
        <s v="TX02-69"/>
        <s v="TX02-70"/>
        <s v="TX02-71"/>
        <s v="TX02-72"/>
        <s v="TX02-73"/>
        <s v="TX02-74"/>
        <s v="TX02-75"/>
        <s v="TX02-76"/>
        <s v="TX02-77"/>
        <s v="TX02-78"/>
        <s v="TX02-79"/>
        <s v="TX02-80"/>
        <s v="TX02-81"/>
        <s v="TX02-82"/>
        <s v="TX02-83"/>
        <s v="TX02-84"/>
        <s v="TX02-85"/>
        <s v="TX02-86"/>
        <s v="TX02-87"/>
        <s v="TX02-88"/>
        <s v="TX02-89"/>
        <s v="TX02-90"/>
        <s v="TX02-91"/>
        <s v="TX02-92"/>
        <s v="TX02-93"/>
        <s v="TX02-94"/>
        <s v="TX02-95"/>
        <s v="TX02-96"/>
        <s v="TX02-97"/>
        <s v="TX02-98"/>
        <s v="TX02-99"/>
        <s v="TX03-00"/>
        <s v="TX03-01"/>
        <s v="TX03-02"/>
        <s v="TX03-03"/>
        <s v="TX03-04"/>
        <s v="TX03-05"/>
        <s v="TX03-06"/>
        <s v="TX03-07"/>
        <s v="TX03-08"/>
        <s v="TX03-09"/>
        <s v="TX03-10"/>
        <s v="TX03-11"/>
        <s v="TX03-12"/>
        <s v="TX03-13"/>
        <s v="TX03-14"/>
        <s v="TX03-15"/>
        <s v="TX03-16"/>
        <s v="TX03-17"/>
        <s v="TX03-18"/>
        <s v="TX03-19"/>
        <s v="TX03-20"/>
        <s v="TX03-21"/>
        <s v="TX03-22"/>
        <s v="TX03-23"/>
        <s v="TX03-24"/>
        <s v="TX03-25"/>
        <s v="TX03-26"/>
        <s v="TX03-27"/>
        <s v="TX03-28"/>
        <s v="TX03-29"/>
        <s v="TX03-30"/>
        <s v="TX03-31"/>
        <s v="TX03-32"/>
        <s v="TX03-33"/>
        <s v="TX03-34"/>
        <s v="TX03-35"/>
        <s v="TX03-36"/>
        <s v="TX03-37"/>
        <s v="TX03-38"/>
        <s v="TX03-39"/>
        <s v="TX03-40"/>
        <s v="TX03-41"/>
        <s v="TX03-42"/>
        <s v="TX03-43"/>
        <s v="TX03-44"/>
        <s v="TX03-45"/>
        <s v="TX03-46"/>
        <s v="TX03-47"/>
        <s v="TX03-48"/>
        <s v="TX03-49"/>
        <s v="TX03-50"/>
        <s v="TX03-51"/>
        <s v="TX03-52"/>
        <s v="TX03-53"/>
        <s v="TX03-54"/>
        <s v="TX03-55"/>
        <s v="TX03-56"/>
        <s v="TX03-57"/>
        <s v="TX03-58"/>
        <s v="TX03-59"/>
        <s v="TX03-60"/>
        <s v="TX03-61"/>
        <s v="TX03-62"/>
        <s v="TX03-63"/>
        <s v="TX03-64"/>
        <s v="TX03-65"/>
        <s v="TX03-66"/>
        <s v="TX03-67"/>
        <s v="TX03-68"/>
        <s v="TX03-69"/>
        <s v="TX03-70"/>
        <s v="TX03-71"/>
        <s v="TX03-72"/>
        <s v="TX03-73"/>
        <s v="TX03-74"/>
        <s v="TX03-75"/>
        <s v="TX03-76"/>
        <s v="TX03-77"/>
        <s v="TX03-78"/>
        <s v="TX03-79"/>
        <s v="TX03-80"/>
        <s v="TX03-81"/>
        <s v="TX03-82"/>
        <s v="TX03-83"/>
        <s v="TX03-84"/>
        <s v="TX03-85"/>
        <s v="TX03-86"/>
        <s v="TX03-87"/>
        <s v="TX03-88"/>
        <s v="TX03-89"/>
        <s v="TX03-90"/>
        <s v="TX03-91"/>
        <s v="TX03-92"/>
        <s v="TX03-93"/>
        <s v="TX03-94"/>
        <s v="TX03-95"/>
        <s v="TX03-96"/>
        <s v="TX03-97"/>
        <s v="TX03-98"/>
        <s v="TX03-99"/>
        <s v="TX04-00"/>
        <s v="TX04-01"/>
        <s v="TX04-02"/>
        <s v="TX04-03"/>
        <s v="TX04-04"/>
        <s v="TX04-05"/>
        <s v="TX04-06"/>
        <s v="TX04-07"/>
        <s v="TX04-08"/>
        <s v="TX04-09"/>
        <s v="TX04-10"/>
        <s v="TX04-11"/>
        <s v="TX04-12"/>
        <s v="TX04-13"/>
        <s v="TX04-14"/>
        <s v="TX04-15"/>
        <s v="TX04-16"/>
        <s v="TX04-17"/>
        <s v="TX04-18"/>
        <s v="TX04-19"/>
        <s v="TX04-20"/>
        <s v="TX04-21"/>
        <s v="TX04-22"/>
        <s v="TX04-23"/>
        <s v="TX04-24"/>
        <s v="TX04-25"/>
        <s v="TX04-26"/>
        <s v="TX04-27"/>
        <s v="TX04-28"/>
        <s v="TX04-29"/>
        <s v="TX04-30"/>
        <s v="TX04-31"/>
        <s v="TX04-32"/>
        <s v="TX04-33"/>
        <s v="TX04-34"/>
        <s v="TX04-35"/>
        <s v="TX04-36"/>
        <s v="TX04-37"/>
        <s v="TX04-38"/>
        <s v="TX04-39"/>
        <s v="TX04-40"/>
        <s v="TX04-41"/>
        <s v="TX04-42"/>
        <s v="TX04-43"/>
      </sharedItems>
    </cacheField>
    <cacheField name="First Name" numFmtId="0">
      <sharedItems count="91">
        <s v="Yedukondalu"/>
        <s v="Ponnan"/>
        <s v="Prerana"/>
        <s v="Subbarao"/>
        <s v="Sarayu"/>
        <s v="Vinanti"/>
        <s v="Parasuramudu"/>
        <s v="Fullara"/>
        <s v="Hemavati"/>
        <s v="Suman"/>
        <s v="Raghuveer"/>
        <s v="Chitrasen"/>
        <s v="Indu"/>
        <s v="Amlankusum"/>
        <s v="Narois"/>
        <s v="Pratigya"/>
        <s v="Abhaya"/>
        <s v="Baruna"/>
        <s v="Anjushri"/>
        <s v="Mardav"/>
        <s v="Madhumati"/>
        <s v="Bhuvan"/>
        <s v="Lalit"/>
        <s v="Kamalakshi"/>
        <s v="Nazeer"/>
        <s v="Deepit"/>
        <s v="Ilesh"/>
        <s v="Jaipal"/>
        <s v="Sukhdev"/>
        <s v="Jagajeet"/>
        <s v="Devrat"/>
        <s v="Asija"/>
        <s v="Rushil"/>
        <s v="Karuna"/>
        <s v="Makshi"/>
        <s v="Shulabh"/>
        <s v="Shevantilal"/>
        <s v="Mayur"/>
        <s v="Chandana"/>
        <s v="Rupak"/>
        <s v="Vasavi"/>
        <s v="Lalitchandra"/>
        <s v="Sawini"/>
        <s v="Geena"/>
        <s v="Gopal"/>
        <s v="Kantimoy"/>
        <s v="Sravanthi"/>
        <s v="Sreenivasa"/>
        <s v="Venkat"/>
        <s v="Kaishori"/>
        <s v="Gumwant"/>
        <s v="Upendra"/>
        <s v="Sahas"/>
        <s v="Mahindra"/>
        <s v="Pragya"/>
        <s v="Sameer"/>
        <s v="Shattesh"/>
        <s v="Amal"/>
        <s v="Duran"/>
        <s v="Sarojini"/>
        <s v="Devasree"/>
        <s v="Jaishree"/>
        <s v="Rameshwari"/>
        <s v="Vasu"/>
        <s v="Oorjit"/>
        <s v="Tarala"/>
        <s v="Shubhra"/>
        <s v="Kulbhushan"/>
        <s v="Kevalkumar"/>
        <s v="Ayog"/>
        <s v="Ramalingam"/>
        <s v="Agrata"/>
        <s v="Piyali"/>
        <s v="Anumati"/>
        <s v="Sartaj"/>
        <s v="Ranajay"/>
        <s v="Kunja"/>
        <s v="Godavari"/>
        <s v="Devsena"/>
        <s v="Hridaynath"/>
        <s v="Shiuli"/>
        <s v="Prasanna"/>
        <s v="Ramnath"/>
        <s v="Sahaj"/>
        <s v="John"/>
        <s v="Dinanath"/>
        <s v="Krittika"/>
        <s v="Gowri"/>
        <s v="Krishnakanta"/>
        <s v="Suchira"/>
        <s v="Vanmala"/>
      </sharedItems>
    </cacheField>
    <cacheField name="Last Name" numFmtId="0">
      <sharedItems count="91">
        <s v="Panditula"/>
        <s v="Delhi"/>
        <s v="Nishita"/>
        <s v="Malladi"/>
        <s v="Ragunathan"/>
        <s v="Choudhari"/>
        <s v="Jamakayala"/>
        <s v="Sushanti Mokate"/>
        <s v="Muthiah"/>
        <s v="Katte"/>
        <s v="Yettugunna"/>
        <s v="Laul"/>
        <s v="Varada Sumedh"/>
        <s v="Rajabhushan"/>
        <s v="Motiwala"/>
        <s v="Rema"/>
        <s v="Priyavardhan"/>
        <s v="Ogale"/>
        <s v="Chandiramani"/>
        <s v="Ramaswami"/>
        <s v="Gazala Soumitra"/>
        <s v="Pals"/>
        <s v="Kothari"/>
        <s v="Mukundan"/>
        <s v="Basha Mustafa"/>
        <s v="Ranjana"/>
        <s v="Dasgupta"/>
        <s v="Potanapudi"/>
        <s v="Nageshwar"/>
        <s v="Viraj"/>
        <s v="Damarsingh"/>
        <s v="Pothireddy"/>
        <s v="Kripa"/>
        <s v="Pashupathy"/>
        <s v="Vinutha"/>
        <s v="Qutub Sundaramoorthy"/>
        <s v="Muppala"/>
        <s v="Kousika"/>
        <s v="Sannidhi Surnilla"/>
        <s v="Mehra"/>
        <s v="Veeravasarapu"/>
        <s v="Vadali"/>
        <s v="Chandan"/>
        <s v="Raghavanpillai"/>
        <s v="Venkata"/>
        <s v="Pritish"/>
        <s v="Chalaki"/>
        <s v="Naik Gudiwada"/>
        <s v="Kodi"/>
        <s v="Harathi Kateel"/>
        <s v="Veera"/>
        <s v="Swati"/>
        <s v="Sanabhi Shrikant"/>
        <s v="Sreedharan"/>
        <s v="Nilufar"/>
        <s v="Shashank Sapra"/>
        <s v="Utpat"/>
        <s v="Nimesh"/>
        <s v="Appala"/>
        <s v="Naueshwara"/>
        <s v="Fullara Saurin"/>
        <s v="Atasi Yavatkar"/>
        <s v="Chikodi"/>
        <s v="Nandin"/>
        <s v="Nandanavanam"/>
        <s v="Vishaal"/>
        <s v="Potla"/>
        <s v="Moorthy"/>
        <s v="Solanki"/>
        <s v="Chakrabarti"/>
        <s v="Kothapeta"/>
        <s v="Rajarama"/>
        <s v="Mahanthapa"/>
        <s v="Shyamari Meherhomji"/>
        <s v="Probal"/>
        <s v="Kailashnath Richa"/>
        <s v="Prashanta Vibha"/>
        <s v="Veena"/>
        <s v="Veluvalapalli"/>
        <s v="Tendulkar"/>
        <s v="Sapna"/>
        <s v="Lakshmi Payasam"/>
        <s v="Ravuri"/>
        <s v="Jonnalagadda"/>
        <s v="Joseph"/>
        <s v="Simhambhatla"/>
        <s v="Gaekwad"/>
        <s v="Sankar Chakrala"/>
        <s v="Vellanki"/>
        <s v="Bhanupriya Tapti"/>
        <s v="Shriharsha"/>
      </sharedItems>
    </cacheField>
    <cacheField name="Email" numFmtId="0">
      <sharedItems count="91">
        <s v="ypanditula@hugedomains.com"/>
        <s v="pdelhi@yale.edu"/>
        <s v="pnishita5@google.de"/>
        <s v="smalladi@gmpg.org"/>
        <s v="sragunathan2@nhs.uk"/>
        <s v="vchoudhari6@businessinsider.com"/>
        <s v="pjamakayala@hhs.gov"/>
        <s v="fsushanti.mokate8@cisco.com"/>
        <s v="hmuthiah@theatlantic.com"/>
        <s v="skatte@flavors.me"/>
        <s v="ryettugunna@reddit.com"/>
        <s v="claul9@multiply.com"/>
        <s v="ivarada.sumedh@stumbleupon.com"/>
        <s v="arajabhushan@yandex.ru"/>
        <s v="nmotiwala@oracle.com"/>
        <s v="prema@hubpages.com"/>
        <s v="apriyavardhan9@netvibes.com"/>
        <s v="bogale@gov.uk"/>
        <s v="achandiramani3@theatlantic.com"/>
        <s v="mramaswami2@indiatimes.com"/>
        <s v="mgazala.soumitra4@domainmarket.com"/>
        <s v="bpals@theatlantic.com"/>
        <s v="lkothari@blogtalkradio.com"/>
        <s v="kmukundan7@netlog.com"/>
        <s v="nbasha.mustafa@prweb.com"/>
        <s v="dranjana@360.cn"/>
        <s v="idasgupta1@yolasite.com"/>
        <s v="jpotanapudi7@usnews.com"/>
        <s v="snageshwar@ucla.edu"/>
        <s v="jviraj@nba.com"/>
        <s v="ddamarsingh@cam.ac.uk"/>
        <s v="apothireddy@psu.edu"/>
        <s v="rkripa1@narod.ru"/>
        <s v="kpashupathy3@netlog.com"/>
        <s v="mvinutha6@samsung.com"/>
        <s v="squtub.sundaramoorthy@wikispaces.com"/>
        <s v="smuppala@stumbleupon.com"/>
        <s v="mkousika4@typepad.com"/>
        <s v="csannidhi.surnilla@nydailynews.com"/>
        <s v="rmehra@1und1.de"/>
        <s v="vveeravasarapu4@ibm.com"/>
        <s v="lvadali@alibaba.com"/>
        <s v="schandan@dot.gov"/>
        <s v="graghavanpillai6@g.co"/>
        <s v="gvenkata@flavors.me"/>
        <s v="kpritish5@jigsy.com"/>
        <s v="schalaki@artisteer.com"/>
        <s v="snaik.gudiwada3@indiatimes.com"/>
        <s v="vkodi4@reference.com"/>
        <s v="kharathi.kateel@home.pl"/>
        <s v="gveera9@tuttocitta.it"/>
        <s v="uswati@naver.com"/>
        <s v="ssanabhi.shrikant3@ted.com"/>
        <s v="msreedharan1@tinypic.com"/>
        <s v="pnilufar4@comsenz.com"/>
        <s v="sshashank.sapra@oaic.gov.au"/>
        <s v="sutpat1@github.com"/>
        <s v="animesh@spotify.com"/>
        <s v="dappala@elegantthemes.com"/>
        <s v="snaueshwara@netscape.com"/>
        <s v="dfullara.saurin3@prnewswire.com"/>
        <s v="jatasi.yavatkar7@theglobeandmail.com"/>
        <s v="rchikodi6@histats.com"/>
        <s v="vnandin@zimbio.com"/>
        <s v="onandanavanam@ustream.tv"/>
        <s v="tvishaal@mozilla.org"/>
        <s v="spotla1@1688.com"/>
        <s v="kmoorthy6@cmu.edu"/>
        <s v="ksolanki5@who.int"/>
        <s v="achakrabarti@elegantthemes.com"/>
        <s v="rkothapeta@nbcnews.com"/>
        <s v="arajarama9@360.cn"/>
        <s v="pmahanthapa9@senate.gov"/>
        <s v="ashyamari.meherhomji@apple.com"/>
        <s v="sprobal@webnode.com"/>
        <s v="rkailashnath.richa8@wisc.edu"/>
        <s v="kprashanta.vibha6@samsung.com"/>
        <s v="gveena3@pcworld.com"/>
        <s v="dveluvalapalli@adobe.com"/>
        <s v="htendulkar9@php.net"/>
        <s v="ssapna@slate.com"/>
        <s v="plakshmi.payasam2@apache.org"/>
        <s v="rravuri8@blinklist.com"/>
        <s v="sjonnalagadda@globo.com"/>
        <s v="jjoseph@bluehost.com"/>
        <s v="dsimhambhatla@amazon.co.jp"/>
        <s v="kgaekwad@mit.edu"/>
        <s v="gsankar.chakrala@spotify.com"/>
        <s v="kvellanki2@netscape.com"/>
        <s v="sbhanupriya.tapti3@trellian.com"/>
        <s v="vshriharsha@infoseek.co.jp"/>
      </sharedItems>
    </cacheField>
    <cacheField name="Job Title" numFmtId="0">
      <sharedItems count="14">
        <s v="Office Assistant"/>
        <s v="Analyst"/>
        <s v="Sales"/>
        <s v="Engineer"/>
        <s v="Professor"/>
        <s v="Tech Support"/>
        <s v="Finance Professional"/>
        <s v="Accountant"/>
        <s v="Doctor"/>
        <s v="HR"/>
        <s v="Administrator"/>
        <s v="Operator"/>
        <s v="Statistician"/>
        <s v="VP"/>
      </sharedItems>
    </cacheField>
    <cacheField name="Product" numFmtId="0">
      <sharedItems count="62">
        <s v="Drinking Coco"/>
        <s v="Honey Caramel Truffle"/>
        <s v="Hazelnut Praline Bars"/>
        <s v="Spicy Special Slims"/>
        <s v="Almond Raspberry Cluster"/>
        <s v="Choco Coated Almonds"/>
        <s v="Gingerbread Spiced Choco"/>
        <s v="Mint Chip Choco"/>
        <s v="Orange Choco"/>
        <s v="Espresso Almond Crunch"/>
        <s v="Organic Choco Syrup"/>
        <s v="Praline-filled Bonbons"/>
        <s v="Velvet Truffle Bites"/>
        <s v="Caramel Stuffed Bars"/>
        <s v="Lemon Poppyseed Zing"/>
        <s v="After Nines"/>
        <s v="Baker's Choco Chips"/>
        <s v="White Choc"/>
        <s v="Sea Salted Toffee Choco"/>
        <s v="85% Dark Bars"/>
        <s v="Raspberry Choco"/>
        <s v="Choco Mint Medley"/>
        <s v="Fruit &amp; Nut Bars"/>
        <s v="Marzipan Delight"/>
        <s v="Milk Bars"/>
        <s v="Almond Butter Munch"/>
        <s v="Dark Cherry Indulgence"/>
        <s v="Peanut Butter Cubes"/>
        <s v="Irish Cream Chocolate"/>
        <s v="Smooth Silky Salty"/>
        <s v="Almond Choco"/>
        <s v="Eclairs"/>
        <s v="Salted Caramel Swirls"/>
        <s v="Dark Chocolate Mousse"/>
        <s v="Manuka Honey Choco"/>
        <s v="Nutty Bliss Bars"/>
        <s v="Smooth Sliky Salty"/>
        <s v="Espresso Bean Blast"/>
        <s v="Chili Cinnamon Twist"/>
        <s v="Blueberry Cheesecake Bliss"/>
        <s v="Pistachio Rose Fusion"/>
        <s v="99% Dark &amp; Pure"/>
        <s v="70% Dark Bites"/>
        <s v="Coconut Almond Joy"/>
        <s v="Marshmallow Caramel Crunch"/>
        <s v="Orange Zest Delight"/>
        <s v="Passionfruit Caramel Bars"/>
        <s v="Honeycomb Crunch Choco"/>
        <s v="Bourbon Vanilla Infusion"/>
        <s v="Pistachio Cardamom Crunch"/>
        <s v="Peanut Brittle Bliss"/>
        <s v="Maple Walnut Delight"/>
        <s v="Coconut Rum Rendezvous"/>
        <s v="Raspberry Cheesecake Swirl"/>
        <s v="50% Dark Bites"/>
        <s v="Mango Tango Delight"/>
        <s v="Cherry Almond Fudge"/>
        <s v="Butterscotch Dream Choco"/>
        <s v="Lavender Honey Ganache"/>
        <s v="Tiramisu Truffle Bites"/>
        <s v="Cappuccino Filled Choco"/>
        <s v="Choco Hazelnut Swirl"/>
      </sharedItems>
    </cacheField>
    <cacheField name="Purchase Mode" numFmtId="0">
      <sharedItems count="4">
        <s v="Website"/>
        <s v="App"/>
        <s v="In store"/>
        <s v="Phone in"/>
      </sharedItems>
    </cacheField>
    <cacheField name="Date" numFmtId="15">
      <sharedItems containsSemiMixedTypes="0" containsNonDate="0" containsDate="1" containsString="0" minDate="2023-12-01T00:00:00" maxDate="2024-02-29T00:00:00" count="88">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sharedItems>
      <fieldGroup par="16"/>
    </cacheField>
    <cacheField name="Purchase Amount" numFmtId="164">
      <sharedItems containsString="0" containsBlank="1" containsNumber="1" containsInteger="1" minValue="5" maxValue="2125" count="202">
        <m/>
        <n v="930"/>
        <n v="985"/>
        <n v="835"/>
        <n v="535"/>
        <n v="455"/>
        <n v="500"/>
        <n v="390"/>
        <n v="440"/>
        <n v="585"/>
        <n v="895"/>
        <n v="980"/>
        <n v="765"/>
        <n v="1190"/>
        <n v="845"/>
        <n v="275"/>
        <n v="80"/>
        <n v="35"/>
        <n v="820"/>
        <n v="95"/>
        <n v="290"/>
        <n v="1290"/>
        <n v="385"/>
        <n v="60"/>
        <n v="1580"/>
        <n v="695"/>
        <n v="940"/>
        <n v="1730"/>
        <n v="450"/>
        <n v="90"/>
        <n v="990"/>
        <n v="20"/>
        <n v="890"/>
        <n v="915"/>
        <n v="365"/>
        <n v="445"/>
        <n v="160"/>
        <n v="195"/>
        <n v="1000"/>
        <n v="185"/>
        <n v="545"/>
        <n v="1095"/>
        <n v="570"/>
        <n v="1240"/>
        <n v="25"/>
        <n v="1620"/>
        <n v="515"/>
        <n v="565"/>
        <n v="175"/>
        <n v="755"/>
        <n v="1415"/>
        <n v="780"/>
        <n v="855"/>
        <n v="605"/>
        <n v="475"/>
        <n v="405"/>
        <n v="1200"/>
        <n v="425"/>
        <n v="1230"/>
        <n v="880"/>
        <n v="1100"/>
        <n v="815"/>
        <n v="1350"/>
        <n v="735"/>
        <n v="640"/>
        <n v="525"/>
        <n v="1085"/>
        <n v="1945"/>
        <n v="495"/>
        <n v="1645"/>
        <n v="70"/>
        <n v="435"/>
        <n v="480"/>
        <n v="135"/>
        <n v="1380"/>
        <n v="415"/>
        <n v="325"/>
        <n v="370"/>
        <n v="775"/>
        <n v="1315"/>
        <n v="1720"/>
        <n v="170"/>
        <n v="395"/>
        <n v="1030"/>
        <n v="1235"/>
        <n v="700"/>
        <n v="1135"/>
        <n v="225"/>
        <n v="760"/>
        <n v="30"/>
        <n v="1120"/>
        <n v="315"/>
        <n v="1365"/>
        <n v="1275"/>
        <n v="690"/>
        <n v="2075"/>
        <n v="295"/>
        <n v="120"/>
        <n v="300"/>
        <n v="1540"/>
        <n v="400"/>
        <n v="375"/>
        <n v="190"/>
        <n v="85"/>
        <n v="125"/>
        <n v="260"/>
        <n v="1175"/>
        <n v="770"/>
        <n v="205"/>
        <n v="1155"/>
        <n v="1265"/>
        <n v="560"/>
        <n v="1040"/>
        <n v="1475"/>
        <n v="800"/>
        <n v="1755"/>
        <n v="705"/>
        <n v="965"/>
        <n v="1360"/>
        <n v="540"/>
        <n v="355"/>
        <n v="860"/>
        <n v="2125"/>
        <n v="1490"/>
        <n v="1045"/>
        <n v="575"/>
        <n v="655"/>
        <n v="785"/>
        <n v="75"/>
        <n v="65"/>
        <n v="15"/>
        <n v="945"/>
        <n v="595"/>
        <n v="1680"/>
        <n v="1815"/>
        <n v="720"/>
        <n v="485"/>
        <n v="5"/>
        <n v="530"/>
        <n v="1500"/>
        <n v="630"/>
        <n v="910"/>
        <n v="45"/>
        <n v="330"/>
        <n v="1535"/>
        <n v="590"/>
        <n v="645"/>
        <n v="750"/>
        <n v="110"/>
        <n v="280"/>
        <n v="810"/>
        <n v="825"/>
        <n v="460"/>
        <n v="210"/>
        <n v="1170"/>
        <n v="730"/>
        <n v="420"/>
        <n v="140"/>
        <n v="1110"/>
        <n v="1655"/>
        <n v="505"/>
        <n v="830"/>
        <n v="710"/>
        <n v="795"/>
        <n v="875"/>
        <n v="150"/>
        <n v="1145"/>
        <n v="1420"/>
        <n v="130"/>
        <n v="250"/>
        <n v="490"/>
        <n v="345"/>
        <n v="745"/>
        <n v="380"/>
        <n v="285"/>
        <n v="200"/>
        <n v="955"/>
        <n v="1080"/>
        <n v="145"/>
        <n v="335"/>
        <n v="1385"/>
        <n v="1140"/>
        <n v="790"/>
        <n v="1115"/>
        <n v="255"/>
        <n v="1615"/>
        <n v="270"/>
        <n v="1220"/>
        <n v="610"/>
        <n v="865"/>
        <n v="1300"/>
        <n v="975"/>
        <n v="935"/>
        <n v="10"/>
        <n v="1550"/>
        <n v="950"/>
        <n v="1075"/>
        <n v="310"/>
        <n v="1010"/>
        <n v="180"/>
        <n v="470"/>
        <n v="1790"/>
      </sharedItems>
    </cacheField>
    <cacheField name="Status" numFmtId="0">
      <sharedItems count="2">
        <s v="Not purchased Successfully"/>
        <s v="Purchased Successfully"/>
      </sharedItems>
    </cacheField>
    <cacheField name="Profit" numFmtId="165">
      <sharedItems containsSemiMixedTypes="0" containsString="0" containsNumber="1" minValue="0" maxValue="212.5" count="202">
        <n v="0"/>
        <n v="93"/>
        <n v="98.5"/>
        <n v="83.5"/>
        <n v="53.5"/>
        <n v="45.5"/>
        <n v="50"/>
        <n v="39"/>
        <n v="44"/>
        <n v="58.5"/>
        <n v="89.5"/>
        <n v="98"/>
        <n v="76.5"/>
        <n v="119"/>
        <n v="84.5"/>
        <n v="27.5"/>
        <n v="8"/>
        <n v="3.5"/>
        <n v="82"/>
        <n v="9.5"/>
        <n v="29"/>
        <n v="129"/>
        <n v="38.5"/>
        <n v="6"/>
        <n v="158"/>
        <n v="69.5"/>
        <n v="94"/>
        <n v="173"/>
        <n v="45"/>
        <n v="9"/>
        <n v="99"/>
        <n v="2"/>
        <n v="89"/>
        <n v="91.5"/>
        <n v="36.5"/>
        <n v="44.5"/>
        <n v="16"/>
        <n v="19.5"/>
        <n v="100"/>
        <n v="18.5"/>
        <n v="54.5"/>
        <n v="109.5"/>
        <n v="57"/>
        <n v="124"/>
        <n v="2.5"/>
        <n v="162"/>
        <n v="51.5"/>
        <n v="56.5"/>
        <n v="17.5"/>
        <n v="75.5"/>
        <n v="141.5"/>
        <n v="78"/>
        <n v="85.5"/>
        <n v="60.5"/>
        <n v="47.5"/>
        <n v="40.5"/>
        <n v="120"/>
        <n v="42.5"/>
        <n v="123"/>
        <n v="88"/>
        <n v="110"/>
        <n v="81.5"/>
        <n v="135"/>
        <n v="73.5"/>
        <n v="64"/>
        <n v="52.5"/>
        <n v="108.5"/>
        <n v="194.5"/>
        <n v="49.5"/>
        <n v="164.5"/>
        <n v="7"/>
        <n v="43.5"/>
        <n v="48"/>
        <n v="13.5"/>
        <n v="138"/>
        <n v="41.5"/>
        <n v="32.5"/>
        <n v="37"/>
        <n v="77.5"/>
        <n v="131.5"/>
        <n v="172"/>
        <n v="17"/>
        <n v="39.5"/>
        <n v="103"/>
        <n v="123.5"/>
        <n v="70"/>
        <n v="113.5"/>
        <n v="22.5"/>
        <n v="76"/>
        <n v="3"/>
        <n v="112"/>
        <n v="31.5"/>
        <n v="136.5"/>
        <n v="127.5"/>
        <n v="69"/>
        <n v="207.5"/>
        <n v="29.5"/>
        <n v="12"/>
        <n v="30"/>
        <n v="154"/>
        <n v="40"/>
        <n v="37.5"/>
        <n v="19"/>
        <n v="8.5"/>
        <n v="12.5"/>
        <n v="26"/>
        <n v="117.5"/>
        <n v="77"/>
        <n v="20.5"/>
        <n v="115.5"/>
        <n v="126.5"/>
        <n v="56"/>
        <n v="104"/>
        <n v="147.5"/>
        <n v="80"/>
        <n v="175.5"/>
        <n v="70.5"/>
        <n v="96.5"/>
        <n v="136"/>
        <n v="54"/>
        <n v="35.5"/>
        <n v="86"/>
        <n v="212.5"/>
        <n v="149"/>
        <n v="104.5"/>
        <n v="57.5"/>
        <n v="65.5"/>
        <n v="78.5"/>
        <n v="7.5"/>
        <n v="6.5"/>
        <n v="1.5"/>
        <n v="94.5"/>
        <n v="59.5"/>
        <n v="168"/>
        <n v="181.5"/>
        <n v="72"/>
        <n v="48.5"/>
        <n v="0.5"/>
        <n v="53"/>
        <n v="150"/>
        <n v="63"/>
        <n v="91"/>
        <n v="4.5"/>
        <n v="33"/>
        <n v="153.5"/>
        <n v="59"/>
        <n v="64.5"/>
        <n v="75"/>
        <n v="11"/>
        <n v="28"/>
        <n v="81"/>
        <n v="82.5"/>
        <n v="46"/>
        <n v="21"/>
        <n v="117"/>
        <n v="73"/>
        <n v="42"/>
        <n v="14"/>
        <n v="111"/>
        <n v="165.5"/>
        <n v="50.5"/>
        <n v="83"/>
        <n v="71"/>
        <n v="79.5"/>
        <n v="87.5"/>
        <n v="15"/>
        <n v="114.5"/>
        <n v="142"/>
        <n v="13"/>
        <n v="25"/>
        <n v="49"/>
        <n v="34.5"/>
        <n v="74.5"/>
        <n v="38"/>
        <n v="28.5"/>
        <n v="20"/>
        <n v="95.5"/>
        <n v="108"/>
        <n v="14.5"/>
        <n v="33.5"/>
        <n v="138.5"/>
        <n v="114"/>
        <n v="79"/>
        <n v="111.5"/>
        <n v="25.5"/>
        <n v="161.5"/>
        <n v="27"/>
        <n v="122"/>
        <n v="61"/>
        <n v="86.5"/>
        <n v="130"/>
        <n v="97.5"/>
        <n v="93.5"/>
        <n v="1"/>
        <n v="155"/>
        <n v="95"/>
        <n v="107.5"/>
        <n v="31"/>
        <n v="101"/>
        <n v="18"/>
        <n v="47"/>
        <n v="179"/>
      </sharedItems>
    </cacheField>
    <cacheField name="Year" numFmtId="0">
      <sharedItems containsSemiMixedTypes="0" containsString="0" containsNumber="1" containsInteger="1" minValue="2023" maxValue="2024" count="2">
        <n v="2023"/>
        <n v="2024"/>
      </sharedItems>
    </cacheField>
    <cacheField name="Quarter" numFmtId="0">
      <sharedItems containsSemiMixedTypes="0" containsString="0" containsNumber="1" containsInteger="1" minValue="1" maxValue="4" count="2">
        <n v="4"/>
        <n v="1"/>
      </sharedItems>
    </cacheField>
    <cacheField name="Complete Quarter" numFmtId="0">
      <sharedItems count="2">
        <s v="2023-Q4"/>
        <s v="2024-Q1"/>
      </sharedItems>
    </cacheField>
    <cacheField name="Months (Date)" numFmtId="0" databaseField="0">
      <fieldGroup base="7">
        <rangePr groupBy="months" startDate="2023-12-01T00:00:00" endDate="2024-02-29T00:00:00"/>
        <groupItems count="14">
          <s v="&lt;01-12-2023"/>
          <s v="Jan"/>
          <s v="Feb"/>
          <s v="Mar"/>
          <s v="Apr"/>
          <s v="May"/>
          <s v="Jun"/>
          <s v="Jul"/>
          <s v="Aug"/>
          <s v="Sep"/>
          <s v="Oct"/>
          <s v="Nov"/>
          <s v="Dec"/>
          <s v="&gt;29-02-2024"/>
        </groupItems>
      </fieldGroup>
    </cacheField>
    <cacheField name="Quarters (Date)" numFmtId="0" databaseField="0">
      <fieldGroup base="7">
        <rangePr groupBy="quarters" startDate="2023-12-01T00:00:00" endDate="2024-02-29T00:00:00"/>
        <groupItems count="6">
          <s v="&lt;01-12-2023"/>
          <s v="Qtr1"/>
          <s v="Qtr2"/>
          <s v="Qtr3"/>
          <s v="Qtr4"/>
          <s v="&gt;29-02-2024"/>
        </groupItems>
      </fieldGroup>
    </cacheField>
    <cacheField name="Years (Date)" numFmtId="0" databaseField="0">
      <fieldGroup base="7">
        <rangePr groupBy="years" startDate="2023-12-01T00:00:00" endDate="2024-02-29T00:00:00"/>
        <groupItems count="4">
          <s v="&lt;01-12-2023"/>
          <s v="2023"/>
          <s v="2024"/>
          <s v="&gt;29-02-2024"/>
        </groupItems>
      </fieldGroup>
    </cacheField>
  </cacheFields>
  <extLst>
    <ext xmlns:x14="http://schemas.microsoft.com/office/spreadsheetml/2009/9/main" uri="{725AE2AE-9491-48be-B2B4-4EB974FC3084}">
      <x14:pivotCacheDefinition pivotCacheId="384845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
  <r>
    <x v="0"/>
    <x v="0"/>
    <x v="0"/>
    <x v="0"/>
    <x v="0"/>
    <x v="0"/>
    <x v="0"/>
    <x v="0"/>
    <x v="0"/>
    <x v="0"/>
    <x v="0"/>
    <x v="0"/>
    <x v="0"/>
    <x v="0"/>
  </r>
  <r>
    <x v="1"/>
    <x v="1"/>
    <x v="1"/>
    <x v="1"/>
    <x v="1"/>
    <x v="1"/>
    <x v="1"/>
    <x v="0"/>
    <x v="0"/>
    <x v="0"/>
    <x v="0"/>
    <x v="0"/>
    <x v="0"/>
    <x v="0"/>
  </r>
  <r>
    <x v="2"/>
    <x v="2"/>
    <x v="2"/>
    <x v="2"/>
    <x v="2"/>
    <x v="2"/>
    <x v="0"/>
    <x v="0"/>
    <x v="1"/>
    <x v="1"/>
    <x v="1"/>
    <x v="0"/>
    <x v="0"/>
    <x v="0"/>
  </r>
  <r>
    <x v="3"/>
    <x v="3"/>
    <x v="3"/>
    <x v="3"/>
    <x v="3"/>
    <x v="3"/>
    <x v="2"/>
    <x v="1"/>
    <x v="0"/>
    <x v="0"/>
    <x v="0"/>
    <x v="0"/>
    <x v="0"/>
    <x v="0"/>
  </r>
  <r>
    <x v="4"/>
    <x v="4"/>
    <x v="4"/>
    <x v="4"/>
    <x v="3"/>
    <x v="4"/>
    <x v="2"/>
    <x v="1"/>
    <x v="0"/>
    <x v="0"/>
    <x v="0"/>
    <x v="0"/>
    <x v="0"/>
    <x v="0"/>
  </r>
  <r>
    <x v="5"/>
    <x v="5"/>
    <x v="5"/>
    <x v="5"/>
    <x v="2"/>
    <x v="5"/>
    <x v="0"/>
    <x v="1"/>
    <x v="2"/>
    <x v="1"/>
    <x v="2"/>
    <x v="0"/>
    <x v="0"/>
    <x v="0"/>
  </r>
  <r>
    <x v="6"/>
    <x v="6"/>
    <x v="6"/>
    <x v="6"/>
    <x v="4"/>
    <x v="6"/>
    <x v="0"/>
    <x v="1"/>
    <x v="3"/>
    <x v="1"/>
    <x v="3"/>
    <x v="0"/>
    <x v="0"/>
    <x v="0"/>
  </r>
  <r>
    <x v="7"/>
    <x v="7"/>
    <x v="7"/>
    <x v="7"/>
    <x v="2"/>
    <x v="7"/>
    <x v="0"/>
    <x v="1"/>
    <x v="4"/>
    <x v="1"/>
    <x v="4"/>
    <x v="0"/>
    <x v="0"/>
    <x v="0"/>
  </r>
  <r>
    <x v="8"/>
    <x v="8"/>
    <x v="8"/>
    <x v="8"/>
    <x v="2"/>
    <x v="8"/>
    <x v="2"/>
    <x v="1"/>
    <x v="5"/>
    <x v="1"/>
    <x v="5"/>
    <x v="0"/>
    <x v="0"/>
    <x v="0"/>
  </r>
  <r>
    <x v="9"/>
    <x v="9"/>
    <x v="9"/>
    <x v="9"/>
    <x v="2"/>
    <x v="9"/>
    <x v="0"/>
    <x v="1"/>
    <x v="6"/>
    <x v="1"/>
    <x v="6"/>
    <x v="0"/>
    <x v="0"/>
    <x v="0"/>
  </r>
  <r>
    <x v="10"/>
    <x v="10"/>
    <x v="10"/>
    <x v="10"/>
    <x v="5"/>
    <x v="10"/>
    <x v="0"/>
    <x v="1"/>
    <x v="7"/>
    <x v="1"/>
    <x v="7"/>
    <x v="0"/>
    <x v="0"/>
    <x v="0"/>
  </r>
  <r>
    <x v="11"/>
    <x v="11"/>
    <x v="11"/>
    <x v="11"/>
    <x v="0"/>
    <x v="11"/>
    <x v="0"/>
    <x v="1"/>
    <x v="8"/>
    <x v="1"/>
    <x v="8"/>
    <x v="0"/>
    <x v="0"/>
    <x v="0"/>
  </r>
  <r>
    <x v="12"/>
    <x v="12"/>
    <x v="12"/>
    <x v="12"/>
    <x v="1"/>
    <x v="12"/>
    <x v="2"/>
    <x v="2"/>
    <x v="9"/>
    <x v="1"/>
    <x v="9"/>
    <x v="0"/>
    <x v="0"/>
    <x v="0"/>
  </r>
  <r>
    <x v="13"/>
    <x v="13"/>
    <x v="13"/>
    <x v="13"/>
    <x v="4"/>
    <x v="7"/>
    <x v="0"/>
    <x v="2"/>
    <x v="10"/>
    <x v="1"/>
    <x v="10"/>
    <x v="0"/>
    <x v="0"/>
    <x v="0"/>
  </r>
  <r>
    <x v="14"/>
    <x v="14"/>
    <x v="14"/>
    <x v="14"/>
    <x v="6"/>
    <x v="13"/>
    <x v="3"/>
    <x v="2"/>
    <x v="11"/>
    <x v="1"/>
    <x v="11"/>
    <x v="0"/>
    <x v="0"/>
    <x v="0"/>
  </r>
  <r>
    <x v="15"/>
    <x v="15"/>
    <x v="15"/>
    <x v="15"/>
    <x v="7"/>
    <x v="14"/>
    <x v="0"/>
    <x v="3"/>
    <x v="0"/>
    <x v="0"/>
    <x v="0"/>
    <x v="0"/>
    <x v="0"/>
    <x v="0"/>
  </r>
  <r>
    <x v="16"/>
    <x v="9"/>
    <x v="9"/>
    <x v="9"/>
    <x v="2"/>
    <x v="13"/>
    <x v="0"/>
    <x v="3"/>
    <x v="12"/>
    <x v="1"/>
    <x v="12"/>
    <x v="0"/>
    <x v="0"/>
    <x v="0"/>
  </r>
  <r>
    <x v="17"/>
    <x v="16"/>
    <x v="16"/>
    <x v="16"/>
    <x v="5"/>
    <x v="15"/>
    <x v="3"/>
    <x v="3"/>
    <x v="13"/>
    <x v="1"/>
    <x v="13"/>
    <x v="0"/>
    <x v="0"/>
    <x v="0"/>
  </r>
  <r>
    <x v="18"/>
    <x v="17"/>
    <x v="17"/>
    <x v="17"/>
    <x v="8"/>
    <x v="16"/>
    <x v="1"/>
    <x v="3"/>
    <x v="14"/>
    <x v="1"/>
    <x v="14"/>
    <x v="0"/>
    <x v="0"/>
    <x v="0"/>
  </r>
  <r>
    <x v="19"/>
    <x v="18"/>
    <x v="18"/>
    <x v="18"/>
    <x v="1"/>
    <x v="16"/>
    <x v="1"/>
    <x v="3"/>
    <x v="15"/>
    <x v="1"/>
    <x v="15"/>
    <x v="0"/>
    <x v="0"/>
    <x v="0"/>
  </r>
  <r>
    <x v="20"/>
    <x v="19"/>
    <x v="19"/>
    <x v="19"/>
    <x v="3"/>
    <x v="17"/>
    <x v="3"/>
    <x v="3"/>
    <x v="16"/>
    <x v="1"/>
    <x v="16"/>
    <x v="0"/>
    <x v="0"/>
    <x v="0"/>
  </r>
  <r>
    <x v="21"/>
    <x v="20"/>
    <x v="20"/>
    <x v="20"/>
    <x v="5"/>
    <x v="18"/>
    <x v="0"/>
    <x v="3"/>
    <x v="17"/>
    <x v="1"/>
    <x v="17"/>
    <x v="0"/>
    <x v="0"/>
    <x v="0"/>
  </r>
  <r>
    <x v="22"/>
    <x v="21"/>
    <x v="21"/>
    <x v="21"/>
    <x v="4"/>
    <x v="15"/>
    <x v="2"/>
    <x v="3"/>
    <x v="18"/>
    <x v="1"/>
    <x v="18"/>
    <x v="0"/>
    <x v="0"/>
    <x v="0"/>
  </r>
  <r>
    <x v="23"/>
    <x v="6"/>
    <x v="6"/>
    <x v="6"/>
    <x v="4"/>
    <x v="19"/>
    <x v="2"/>
    <x v="4"/>
    <x v="0"/>
    <x v="0"/>
    <x v="0"/>
    <x v="0"/>
    <x v="0"/>
    <x v="0"/>
  </r>
  <r>
    <x v="24"/>
    <x v="10"/>
    <x v="10"/>
    <x v="10"/>
    <x v="5"/>
    <x v="8"/>
    <x v="0"/>
    <x v="4"/>
    <x v="0"/>
    <x v="0"/>
    <x v="0"/>
    <x v="0"/>
    <x v="0"/>
    <x v="0"/>
  </r>
  <r>
    <x v="25"/>
    <x v="22"/>
    <x v="22"/>
    <x v="22"/>
    <x v="0"/>
    <x v="6"/>
    <x v="0"/>
    <x v="4"/>
    <x v="0"/>
    <x v="0"/>
    <x v="0"/>
    <x v="0"/>
    <x v="0"/>
    <x v="0"/>
  </r>
  <r>
    <x v="26"/>
    <x v="11"/>
    <x v="11"/>
    <x v="11"/>
    <x v="0"/>
    <x v="7"/>
    <x v="2"/>
    <x v="4"/>
    <x v="19"/>
    <x v="1"/>
    <x v="19"/>
    <x v="0"/>
    <x v="0"/>
    <x v="0"/>
  </r>
  <r>
    <x v="27"/>
    <x v="21"/>
    <x v="21"/>
    <x v="21"/>
    <x v="4"/>
    <x v="20"/>
    <x v="1"/>
    <x v="4"/>
    <x v="20"/>
    <x v="1"/>
    <x v="20"/>
    <x v="0"/>
    <x v="0"/>
    <x v="0"/>
  </r>
  <r>
    <x v="28"/>
    <x v="23"/>
    <x v="23"/>
    <x v="23"/>
    <x v="9"/>
    <x v="21"/>
    <x v="2"/>
    <x v="5"/>
    <x v="0"/>
    <x v="0"/>
    <x v="0"/>
    <x v="0"/>
    <x v="0"/>
    <x v="0"/>
  </r>
  <r>
    <x v="29"/>
    <x v="24"/>
    <x v="24"/>
    <x v="24"/>
    <x v="0"/>
    <x v="22"/>
    <x v="0"/>
    <x v="5"/>
    <x v="21"/>
    <x v="1"/>
    <x v="21"/>
    <x v="0"/>
    <x v="0"/>
    <x v="0"/>
  </r>
  <r>
    <x v="30"/>
    <x v="25"/>
    <x v="25"/>
    <x v="25"/>
    <x v="8"/>
    <x v="23"/>
    <x v="0"/>
    <x v="5"/>
    <x v="7"/>
    <x v="1"/>
    <x v="7"/>
    <x v="0"/>
    <x v="0"/>
    <x v="0"/>
  </r>
  <r>
    <x v="31"/>
    <x v="26"/>
    <x v="26"/>
    <x v="26"/>
    <x v="9"/>
    <x v="24"/>
    <x v="1"/>
    <x v="5"/>
    <x v="22"/>
    <x v="1"/>
    <x v="22"/>
    <x v="0"/>
    <x v="0"/>
    <x v="0"/>
  </r>
  <r>
    <x v="32"/>
    <x v="17"/>
    <x v="17"/>
    <x v="17"/>
    <x v="8"/>
    <x v="25"/>
    <x v="0"/>
    <x v="5"/>
    <x v="23"/>
    <x v="1"/>
    <x v="23"/>
    <x v="0"/>
    <x v="0"/>
    <x v="0"/>
  </r>
  <r>
    <x v="33"/>
    <x v="27"/>
    <x v="27"/>
    <x v="27"/>
    <x v="6"/>
    <x v="26"/>
    <x v="1"/>
    <x v="5"/>
    <x v="24"/>
    <x v="1"/>
    <x v="24"/>
    <x v="0"/>
    <x v="0"/>
    <x v="0"/>
  </r>
  <r>
    <x v="34"/>
    <x v="28"/>
    <x v="28"/>
    <x v="28"/>
    <x v="10"/>
    <x v="27"/>
    <x v="0"/>
    <x v="5"/>
    <x v="25"/>
    <x v="1"/>
    <x v="25"/>
    <x v="0"/>
    <x v="0"/>
    <x v="0"/>
  </r>
  <r>
    <x v="35"/>
    <x v="25"/>
    <x v="25"/>
    <x v="25"/>
    <x v="8"/>
    <x v="28"/>
    <x v="0"/>
    <x v="5"/>
    <x v="26"/>
    <x v="1"/>
    <x v="26"/>
    <x v="0"/>
    <x v="0"/>
    <x v="0"/>
  </r>
  <r>
    <x v="36"/>
    <x v="29"/>
    <x v="29"/>
    <x v="29"/>
    <x v="7"/>
    <x v="29"/>
    <x v="2"/>
    <x v="5"/>
    <x v="27"/>
    <x v="1"/>
    <x v="27"/>
    <x v="0"/>
    <x v="0"/>
    <x v="0"/>
  </r>
  <r>
    <x v="37"/>
    <x v="30"/>
    <x v="30"/>
    <x v="30"/>
    <x v="1"/>
    <x v="30"/>
    <x v="0"/>
    <x v="6"/>
    <x v="0"/>
    <x v="0"/>
    <x v="0"/>
    <x v="0"/>
    <x v="0"/>
    <x v="0"/>
  </r>
  <r>
    <x v="38"/>
    <x v="31"/>
    <x v="31"/>
    <x v="31"/>
    <x v="4"/>
    <x v="8"/>
    <x v="0"/>
    <x v="6"/>
    <x v="0"/>
    <x v="0"/>
    <x v="0"/>
    <x v="0"/>
    <x v="0"/>
    <x v="0"/>
  </r>
  <r>
    <x v="39"/>
    <x v="32"/>
    <x v="32"/>
    <x v="32"/>
    <x v="8"/>
    <x v="31"/>
    <x v="1"/>
    <x v="6"/>
    <x v="28"/>
    <x v="1"/>
    <x v="28"/>
    <x v="0"/>
    <x v="0"/>
    <x v="0"/>
  </r>
  <r>
    <x v="40"/>
    <x v="33"/>
    <x v="33"/>
    <x v="33"/>
    <x v="3"/>
    <x v="27"/>
    <x v="1"/>
    <x v="6"/>
    <x v="17"/>
    <x v="1"/>
    <x v="17"/>
    <x v="0"/>
    <x v="0"/>
    <x v="0"/>
  </r>
  <r>
    <x v="41"/>
    <x v="34"/>
    <x v="34"/>
    <x v="34"/>
    <x v="7"/>
    <x v="32"/>
    <x v="0"/>
    <x v="6"/>
    <x v="29"/>
    <x v="1"/>
    <x v="29"/>
    <x v="0"/>
    <x v="0"/>
    <x v="0"/>
  </r>
  <r>
    <x v="42"/>
    <x v="35"/>
    <x v="35"/>
    <x v="35"/>
    <x v="2"/>
    <x v="8"/>
    <x v="1"/>
    <x v="6"/>
    <x v="1"/>
    <x v="1"/>
    <x v="1"/>
    <x v="0"/>
    <x v="0"/>
    <x v="0"/>
  </r>
  <r>
    <x v="43"/>
    <x v="21"/>
    <x v="21"/>
    <x v="21"/>
    <x v="4"/>
    <x v="33"/>
    <x v="0"/>
    <x v="6"/>
    <x v="30"/>
    <x v="1"/>
    <x v="30"/>
    <x v="0"/>
    <x v="0"/>
    <x v="0"/>
  </r>
  <r>
    <x v="44"/>
    <x v="19"/>
    <x v="19"/>
    <x v="19"/>
    <x v="3"/>
    <x v="13"/>
    <x v="1"/>
    <x v="7"/>
    <x v="0"/>
    <x v="0"/>
    <x v="0"/>
    <x v="0"/>
    <x v="0"/>
    <x v="0"/>
  </r>
  <r>
    <x v="45"/>
    <x v="36"/>
    <x v="36"/>
    <x v="36"/>
    <x v="3"/>
    <x v="24"/>
    <x v="1"/>
    <x v="7"/>
    <x v="0"/>
    <x v="0"/>
    <x v="0"/>
    <x v="0"/>
    <x v="0"/>
    <x v="0"/>
  </r>
  <r>
    <x v="46"/>
    <x v="37"/>
    <x v="37"/>
    <x v="37"/>
    <x v="11"/>
    <x v="34"/>
    <x v="0"/>
    <x v="7"/>
    <x v="31"/>
    <x v="1"/>
    <x v="31"/>
    <x v="0"/>
    <x v="0"/>
    <x v="0"/>
  </r>
  <r>
    <x v="47"/>
    <x v="38"/>
    <x v="38"/>
    <x v="38"/>
    <x v="7"/>
    <x v="35"/>
    <x v="1"/>
    <x v="7"/>
    <x v="32"/>
    <x v="1"/>
    <x v="32"/>
    <x v="0"/>
    <x v="0"/>
    <x v="0"/>
  </r>
  <r>
    <x v="48"/>
    <x v="39"/>
    <x v="39"/>
    <x v="39"/>
    <x v="3"/>
    <x v="36"/>
    <x v="2"/>
    <x v="7"/>
    <x v="33"/>
    <x v="1"/>
    <x v="33"/>
    <x v="0"/>
    <x v="0"/>
    <x v="0"/>
  </r>
  <r>
    <x v="49"/>
    <x v="40"/>
    <x v="40"/>
    <x v="40"/>
    <x v="12"/>
    <x v="37"/>
    <x v="1"/>
    <x v="7"/>
    <x v="34"/>
    <x v="1"/>
    <x v="34"/>
    <x v="0"/>
    <x v="0"/>
    <x v="0"/>
  </r>
  <r>
    <x v="50"/>
    <x v="41"/>
    <x v="41"/>
    <x v="41"/>
    <x v="5"/>
    <x v="38"/>
    <x v="0"/>
    <x v="7"/>
    <x v="35"/>
    <x v="1"/>
    <x v="35"/>
    <x v="0"/>
    <x v="0"/>
    <x v="0"/>
  </r>
  <r>
    <x v="51"/>
    <x v="42"/>
    <x v="42"/>
    <x v="42"/>
    <x v="1"/>
    <x v="10"/>
    <x v="0"/>
    <x v="8"/>
    <x v="36"/>
    <x v="1"/>
    <x v="36"/>
    <x v="0"/>
    <x v="0"/>
    <x v="0"/>
  </r>
  <r>
    <x v="52"/>
    <x v="25"/>
    <x v="25"/>
    <x v="25"/>
    <x v="8"/>
    <x v="5"/>
    <x v="0"/>
    <x v="9"/>
    <x v="0"/>
    <x v="0"/>
    <x v="0"/>
    <x v="0"/>
    <x v="0"/>
    <x v="0"/>
  </r>
  <r>
    <x v="53"/>
    <x v="19"/>
    <x v="19"/>
    <x v="19"/>
    <x v="3"/>
    <x v="26"/>
    <x v="1"/>
    <x v="9"/>
    <x v="37"/>
    <x v="1"/>
    <x v="37"/>
    <x v="0"/>
    <x v="0"/>
    <x v="0"/>
  </r>
  <r>
    <x v="54"/>
    <x v="43"/>
    <x v="43"/>
    <x v="43"/>
    <x v="3"/>
    <x v="18"/>
    <x v="0"/>
    <x v="9"/>
    <x v="38"/>
    <x v="1"/>
    <x v="38"/>
    <x v="0"/>
    <x v="0"/>
    <x v="0"/>
  </r>
  <r>
    <x v="55"/>
    <x v="44"/>
    <x v="44"/>
    <x v="44"/>
    <x v="4"/>
    <x v="39"/>
    <x v="1"/>
    <x v="10"/>
    <x v="0"/>
    <x v="0"/>
    <x v="0"/>
    <x v="0"/>
    <x v="0"/>
    <x v="0"/>
  </r>
  <r>
    <x v="56"/>
    <x v="45"/>
    <x v="45"/>
    <x v="45"/>
    <x v="12"/>
    <x v="10"/>
    <x v="0"/>
    <x v="10"/>
    <x v="0"/>
    <x v="0"/>
    <x v="0"/>
    <x v="0"/>
    <x v="0"/>
    <x v="0"/>
  </r>
  <r>
    <x v="57"/>
    <x v="46"/>
    <x v="46"/>
    <x v="46"/>
    <x v="2"/>
    <x v="40"/>
    <x v="0"/>
    <x v="10"/>
    <x v="0"/>
    <x v="0"/>
    <x v="0"/>
    <x v="0"/>
    <x v="0"/>
    <x v="0"/>
  </r>
  <r>
    <x v="58"/>
    <x v="47"/>
    <x v="47"/>
    <x v="47"/>
    <x v="3"/>
    <x v="5"/>
    <x v="0"/>
    <x v="10"/>
    <x v="39"/>
    <x v="1"/>
    <x v="39"/>
    <x v="0"/>
    <x v="0"/>
    <x v="0"/>
  </r>
  <r>
    <x v="59"/>
    <x v="48"/>
    <x v="48"/>
    <x v="48"/>
    <x v="13"/>
    <x v="7"/>
    <x v="0"/>
    <x v="10"/>
    <x v="40"/>
    <x v="1"/>
    <x v="40"/>
    <x v="0"/>
    <x v="0"/>
    <x v="0"/>
  </r>
  <r>
    <x v="60"/>
    <x v="31"/>
    <x v="31"/>
    <x v="31"/>
    <x v="4"/>
    <x v="34"/>
    <x v="0"/>
    <x v="10"/>
    <x v="41"/>
    <x v="1"/>
    <x v="41"/>
    <x v="0"/>
    <x v="0"/>
    <x v="0"/>
  </r>
  <r>
    <x v="61"/>
    <x v="49"/>
    <x v="49"/>
    <x v="49"/>
    <x v="4"/>
    <x v="6"/>
    <x v="2"/>
    <x v="10"/>
    <x v="42"/>
    <x v="1"/>
    <x v="42"/>
    <x v="0"/>
    <x v="0"/>
    <x v="0"/>
  </r>
  <r>
    <x v="62"/>
    <x v="50"/>
    <x v="50"/>
    <x v="50"/>
    <x v="4"/>
    <x v="15"/>
    <x v="2"/>
    <x v="10"/>
    <x v="43"/>
    <x v="1"/>
    <x v="43"/>
    <x v="0"/>
    <x v="0"/>
    <x v="0"/>
  </r>
  <r>
    <x v="63"/>
    <x v="51"/>
    <x v="51"/>
    <x v="51"/>
    <x v="8"/>
    <x v="41"/>
    <x v="0"/>
    <x v="10"/>
    <x v="44"/>
    <x v="1"/>
    <x v="44"/>
    <x v="0"/>
    <x v="0"/>
    <x v="0"/>
  </r>
  <r>
    <x v="64"/>
    <x v="52"/>
    <x v="52"/>
    <x v="52"/>
    <x v="0"/>
    <x v="20"/>
    <x v="1"/>
    <x v="10"/>
    <x v="45"/>
    <x v="1"/>
    <x v="45"/>
    <x v="0"/>
    <x v="0"/>
    <x v="0"/>
  </r>
  <r>
    <x v="65"/>
    <x v="53"/>
    <x v="53"/>
    <x v="53"/>
    <x v="0"/>
    <x v="10"/>
    <x v="0"/>
    <x v="11"/>
    <x v="46"/>
    <x v="1"/>
    <x v="46"/>
    <x v="0"/>
    <x v="0"/>
    <x v="0"/>
  </r>
  <r>
    <x v="66"/>
    <x v="10"/>
    <x v="10"/>
    <x v="10"/>
    <x v="5"/>
    <x v="38"/>
    <x v="2"/>
    <x v="11"/>
    <x v="23"/>
    <x v="1"/>
    <x v="23"/>
    <x v="0"/>
    <x v="0"/>
    <x v="0"/>
  </r>
  <r>
    <x v="67"/>
    <x v="30"/>
    <x v="30"/>
    <x v="30"/>
    <x v="1"/>
    <x v="1"/>
    <x v="0"/>
    <x v="11"/>
    <x v="31"/>
    <x v="1"/>
    <x v="31"/>
    <x v="0"/>
    <x v="0"/>
    <x v="0"/>
  </r>
  <r>
    <x v="68"/>
    <x v="38"/>
    <x v="38"/>
    <x v="38"/>
    <x v="7"/>
    <x v="24"/>
    <x v="0"/>
    <x v="11"/>
    <x v="47"/>
    <x v="1"/>
    <x v="47"/>
    <x v="0"/>
    <x v="0"/>
    <x v="0"/>
  </r>
  <r>
    <x v="69"/>
    <x v="9"/>
    <x v="9"/>
    <x v="9"/>
    <x v="2"/>
    <x v="13"/>
    <x v="3"/>
    <x v="12"/>
    <x v="0"/>
    <x v="0"/>
    <x v="0"/>
    <x v="0"/>
    <x v="0"/>
    <x v="0"/>
  </r>
  <r>
    <x v="70"/>
    <x v="54"/>
    <x v="54"/>
    <x v="54"/>
    <x v="4"/>
    <x v="3"/>
    <x v="2"/>
    <x v="12"/>
    <x v="26"/>
    <x v="1"/>
    <x v="26"/>
    <x v="0"/>
    <x v="0"/>
    <x v="0"/>
  </r>
  <r>
    <x v="71"/>
    <x v="25"/>
    <x v="25"/>
    <x v="25"/>
    <x v="8"/>
    <x v="42"/>
    <x v="2"/>
    <x v="12"/>
    <x v="38"/>
    <x v="1"/>
    <x v="38"/>
    <x v="0"/>
    <x v="0"/>
    <x v="0"/>
  </r>
  <r>
    <x v="72"/>
    <x v="18"/>
    <x v="18"/>
    <x v="18"/>
    <x v="1"/>
    <x v="43"/>
    <x v="1"/>
    <x v="12"/>
    <x v="48"/>
    <x v="1"/>
    <x v="48"/>
    <x v="0"/>
    <x v="0"/>
    <x v="0"/>
  </r>
  <r>
    <x v="73"/>
    <x v="18"/>
    <x v="18"/>
    <x v="18"/>
    <x v="1"/>
    <x v="19"/>
    <x v="0"/>
    <x v="13"/>
    <x v="0"/>
    <x v="0"/>
    <x v="0"/>
    <x v="0"/>
    <x v="0"/>
    <x v="0"/>
  </r>
  <r>
    <x v="74"/>
    <x v="28"/>
    <x v="28"/>
    <x v="28"/>
    <x v="10"/>
    <x v="44"/>
    <x v="2"/>
    <x v="13"/>
    <x v="0"/>
    <x v="0"/>
    <x v="0"/>
    <x v="0"/>
    <x v="0"/>
    <x v="0"/>
  </r>
  <r>
    <x v="75"/>
    <x v="52"/>
    <x v="52"/>
    <x v="52"/>
    <x v="0"/>
    <x v="36"/>
    <x v="1"/>
    <x v="13"/>
    <x v="49"/>
    <x v="1"/>
    <x v="49"/>
    <x v="0"/>
    <x v="0"/>
    <x v="0"/>
  </r>
  <r>
    <x v="76"/>
    <x v="55"/>
    <x v="55"/>
    <x v="55"/>
    <x v="0"/>
    <x v="36"/>
    <x v="2"/>
    <x v="13"/>
    <x v="50"/>
    <x v="1"/>
    <x v="50"/>
    <x v="0"/>
    <x v="0"/>
    <x v="0"/>
  </r>
  <r>
    <x v="77"/>
    <x v="53"/>
    <x v="53"/>
    <x v="53"/>
    <x v="0"/>
    <x v="34"/>
    <x v="0"/>
    <x v="13"/>
    <x v="51"/>
    <x v="1"/>
    <x v="51"/>
    <x v="0"/>
    <x v="0"/>
    <x v="0"/>
  </r>
  <r>
    <x v="78"/>
    <x v="56"/>
    <x v="56"/>
    <x v="56"/>
    <x v="9"/>
    <x v="26"/>
    <x v="2"/>
    <x v="13"/>
    <x v="52"/>
    <x v="1"/>
    <x v="52"/>
    <x v="0"/>
    <x v="0"/>
    <x v="0"/>
  </r>
  <r>
    <x v="79"/>
    <x v="57"/>
    <x v="57"/>
    <x v="57"/>
    <x v="4"/>
    <x v="31"/>
    <x v="0"/>
    <x v="13"/>
    <x v="53"/>
    <x v="1"/>
    <x v="53"/>
    <x v="0"/>
    <x v="0"/>
    <x v="0"/>
  </r>
  <r>
    <x v="80"/>
    <x v="58"/>
    <x v="58"/>
    <x v="58"/>
    <x v="3"/>
    <x v="2"/>
    <x v="1"/>
    <x v="14"/>
    <x v="0"/>
    <x v="0"/>
    <x v="0"/>
    <x v="0"/>
    <x v="0"/>
    <x v="0"/>
  </r>
  <r>
    <x v="81"/>
    <x v="22"/>
    <x v="22"/>
    <x v="22"/>
    <x v="0"/>
    <x v="45"/>
    <x v="1"/>
    <x v="14"/>
    <x v="0"/>
    <x v="0"/>
    <x v="0"/>
    <x v="0"/>
    <x v="0"/>
    <x v="0"/>
  </r>
  <r>
    <x v="82"/>
    <x v="19"/>
    <x v="19"/>
    <x v="19"/>
    <x v="3"/>
    <x v="22"/>
    <x v="2"/>
    <x v="14"/>
    <x v="54"/>
    <x v="1"/>
    <x v="54"/>
    <x v="0"/>
    <x v="0"/>
    <x v="0"/>
  </r>
  <r>
    <x v="83"/>
    <x v="6"/>
    <x v="6"/>
    <x v="6"/>
    <x v="4"/>
    <x v="38"/>
    <x v="0"/>
    <x v="14"/>
    <x v="55"/>
    <x v="1"/>
    <x v="55"/>
    <x v="0"/>
    <x v="0"/>
    <x v="0"/>
  </r>
  <r>
    <x v="84"/>
    <x v="22"/>
    <x v="22"/>
    <x v="22"/>
    <x v="0"/>
    <x v="36"/>
    <x v="2"/>
    <x v="14"/>
    <x v="56"/>
    <x v="1"/>
    <x v="56"/>
    <x v="0"/>
    <x v="0"/>
    <x v="0"/>
  </r>
  <r>
    <x v="85"/>
    <x v="59"/>
    <x v="59"/>
    <x v="59"/>
    <x v="3"/>
    <x v="41"/>
    <x v="1"/>
    <x v="14"/>
    <x v="57"/>
    <x v="1"/>
    <x v="57"/>
    <x v="0"/>
    <x v="0"/>
    <x v="0"/>
  </r>
  <r>
    <x v="86"/>
    <x v="52"/>
    <x v="52"/>
    <x v="52"/>
    <x v="0"/>
    <x v="41"/>
    <x v="0"/>
    <x v="14"/>
    <x v="58"/>
    <x v="1"/>
    <x v="58"/>
    <x v="0"/>
    <x v="0"/>
    <x v="0"/>
  </r>
  <r>
    <x v="87"/>
    <x v="6"/>
    <x v="6"/>
    <x v="6"/>
    <x v="4"/>
    <x v="45"/>
    <x v="1"/>
    <x v="14"/>
    <x v="59"/>
    <x v="1"/>
    <x v="59"/>
    <x v="0"/>
    <x v="0"/>
    <x v="0"/>
  </r>
  <r>
    <x v="88"/>
    <x v="60"/>
    <x v="60"/>
    <x v="60"/>
    <x v="8"/>
    <x v="45"/>
    <x v="0"/>
    <x v="15"/>
    <x v="0"/>
    <x v="0"/>
    <x v="0"/>
    <x v="0"/>
    <x v="0"/>
    <x v="0"/>
  </r>
  <r>
    <x v="89"/>
    <x v="52"/>
    <x v="52"/>
    <x v="52"/>
    <x v="0"/>
    <x v="41"/>
    <x v="1"/>
    <x v="15"/>
    <x v="0"/>
    <x v="0"/>
    <x v="0"/>
    <x v="0"/>
    <x v="0"/>
    <x v="0"/>
  </r>
  <r>
    <x v="90"/>
    <x v="19"/>
    <x v="19"/>
    <x v="19"/>
    <x v="3"/>
    <x v="28"/>
    <x v="0"/>
    <x v="15"/>
    <x v="0"/>
    <x v="0"/>
    <x v="0"/>
    <x v="0"/>
    <x v="0"/>
    <x v="0"/>
  </r>
  <r>
    <x v="91"/>
    <x v="48"/>
    <x v="48"/>
    <x v="48"/>
    <x v="13"/>
    <x v="5"/>
    <x v="0"/>
    <x v="15"/>
    <x v="0"/>
    <x v="0"/>
    <x v="0"/>
    <x v="0"/>
    <x v="0"/>
    <x v="0"/>
  </r>
  <r>
    <x v="92"/>
    <x v="35"/>
    <x v="35"/>
    <x v="35"/>
    <x v="2"/>
    <x v="46"/>
    <x v="1"/>
    <x v="15"/>
    <x v="60"/>
    <x v="1"/>
    <x v="60"/>
    <x v="0"/>
    <x v="0"/>
    <x v="0"/>
  </r>
  <r>
    <x v="93"/>
    <x v="4"/>
    <x v="4"/>
    <x v="4"/>
    <x v="3"/>
    <x v="47"/>
    <x v="1"/>
    <x v="15"/>
    <x v="61"/>
    <x v="1"/>
    <x v="61"/>
    <x v="0"/>
    <x v="0"/>
    <x v="0"/>
  </r>
  <r>
    <x v="94"/>
    <x v="49"/>
    <x v="49"/>
    <x v="49"/>
    <x v="4"/>
    <x v="24"/>
    <x v="2"/>
    <x v="16"/>
    <x v="62"/>
    <x v="1"/>
    <x v="62"/>
    <x v="0"/>
    <x v="0"/>
    <x v="0"/>
  </r>
  <r>
    <x v="95"/>
    <x v="58"/>
    <x v="58"/>
    <x v="58"/>
    <x v="3"/>
    <x v="27"/>
    <x v="2"/>
    <x v="16"/>
    <x v="30"/>
    <x v="1"/>
    <x v="30"/>
    <x v="0"/>
    <x v="0"/>
    <x v="0"/>
  </r>
  <r>
    <x v="96"/>
    <x v="45"/>
    <x v="45"/>
    <x v="45"/>
    <x v="12"/>
    <x v="27"/>
    <x v="1"/>
    <x v="16"/>
    <x v="63"/>
    <x v="1"/>
    <x v="63"/>
    <x v="0"/>
    <x v="0"/>
    <x v="0"/>
  </r>
  <r>
    <x v="97"/>
    <x v="61"/>
    <x v="61"/>
    <x v="61"/>
    <x v="2"/>
    <x v="30"/>
    <x v="0"/>
    <x v="17"/>
    <x v="64"/>
    <x v="1"/>
    <x v="64"/>
    <x v="0"/>
    <x v="0"/>
    <x v="0"/>
  </r>
  <r>
    <x v="98"/>
    <x v="45"/>
    <x v="45"/>
    <x v="45"/>
    <x v="12"/>
    <x v="16"/>
    <x v="1"/>
    <x v="17"/>
    <x v="65"/>
    <x v="1"/>
    <x v="65"/>
    <x v="0"/>
    <x v="0"/>
    <x v="0"/>
  </r>
  <r>
    <x v="99"/>
    <x v="54"/>
    <x v="54"/>
    <x v="54"/>
    <x v="4"/>
    <x v="37"/>
    <x v="0"/>
    <x v="18"/>
    <x v="0"/>
    <x v="0"/>
    <x v="0"/>
    <x v="0"/>
    <x v="0"/>
    <x v="0"/>
  </r>
  <r>
    <x v="100"/>
    <x v="62"/>
    <x v="62"/>
    <x v="62"/>
    <x v="7"/>
    <x v="48"/>
    <x v="2"/>
    <x v="18"/>
    <x v="66"/>
    <x v="1"/>
    <x v="66"/>
    <x v="0"/>
    <x v="0"/>
    <x v="0"/>
  </r>
  <r>
    <x v="101"/>
    <x v="63"/>
    <x v="63"/>
    <x v="63"/>
    <x v="0"/>
    <x v="3"/>
    <x v="0"/>
    <x v="18"/>
    <x v="67"/>
    <x v="1"/>
    <x v="67"/>
    <x v="0"/>
    <x v="0"/>
    <x v="0"/>
  </r>
  <r>
    <x v="102"/>
    <x v="26"/>
    <x v="26"/>
    <x v="26"/>
    <x v="9"/>
    <x v="7"/>
    <x v="0"/>
    <x v="18"/>
    <x v="68"/>
    <x v="1"/>
    <x v="68"/>
    <x v="0"/>
    <x v="0"/>
    <x v="0"/>
  </r>
  <r>
    <x v="103"/>
    <x v="64"/>
    <x v="64"/>
    <x v="64"/>
    <x v="1"/>
    <x v="15"/>
    <x v="0"/>
    <x v="18"/>
    <x v="49"/>
    <x v="1"/>
    <x v="49"/>
    <x v="0"/>
    <x v="0"/>
    <x v="0"/>
  </r>
  <r>
    <x v="104"/>
    <x v="35"/>
    <x v="35"/>
    <x v="35"/>
    <x v="2"/>
    <x v="36"/>
    <x v="0"/>
    <x v="18"/>
    <x v="69"/>
    <x v="1"/>
    <x v="69"/>
    <x v="0"/>
    <x v="0"/>
    <x v="0"/>
  </r>
  <r>
    <x v="105"/>
    <x v="20"/>
    <x v="20"/>
    <x v="20"/>
    <x v="5"/>
    <x v="44"/>
    <x v="1"/>
    <x v="19"/>
    <x v="0"/>
    <x v="0"/>
    <x v="0"/>
    <x v="0"/>
    <x v="0"/>
    <x v="0"/>
  </r>
  <r>
    <x v="106"/>
    <x v="65"/>
    <x v="65"/>
    <x v="65"/>
    <x v="1"/>
    <x v="49"/>
    <x v="0"/>
    <x v="19"/>
    <x v="70"/>
    <x v="1"/>
    <x v="70"/>
    <x v="0"/>
    <x v="0"/>
    <x v="0"/>
  </r>
  <r>
    <x v="107"/>
    <x v="66"/>
    <x v="66"/>
    <x v="66"/>
    <x v="3"/>
    <x v="20"/>
    <x v="0"/>
    <x v="19"/>
    <x v="71"/>
    <x v="1"/>
    <x v="71"/>
    <x v="0"/>
    <x v="0"/>
    <x v="0"/>
  </r>
  <r>
    <x v="108"/>
    <x v="0"/>
    <x v="0"/>
    <x v="0"/>
    <x v="0"/>
    <x v="10"/>
    <x v="0"/>
    <x v="19"/>
    <x v="72"/>
    <x v="1"/>
    <x v="72"/>
    <x v="0"/>
    <x v="0"/>
    <x v="0"/>
  </r>
  <r>
    <x v="109"/>
    <x v="67"/>
    <x v="67"/>
    <x v="67"/>
    <x v="8"/>
    <x v="24"/>
    <x v="1"/>
    <x v="19"/>
    <x v="73"/>
    <x v="1"/>
    <x v="73"/>
    <x v="0"/>
    <x v="0"/>
    <x v="0"/>
  </r>
  <r>
    <x v="110"/>
    <x v="68"/>
    <x v="68"/>
    <x v="68"/>
    <x v="2"/>
    <x v="31"/>
    <x v="2"/>
    <x v="19"/>
    <x v="74"/>
    <x v="1"/>
    <x v="74"/>
    <x v="0"/>
    <x v="0"/>
    <x v="0"/>
  </r>
  <r>
    <x v="111"/>
    <x v="53"/>
    <x v="53"/>
    <x v="53"/>
    <x v="0"/>
    <x v="8"/>
    <x v="0"/>
    <x v="19"/>
    <x v="75"/>
    <x v="1"/>
    <x v="75"/>
    <x v="0"/>
    <x v="0"/>
    <x v="0"/>
  </r>
  <r>
    <x v="112"/>
    <x v="52"/>
    <x v="52"/>
    <x v="52"/>
    <x v="0"/>
    <x v="10"/>
    <x v="0"/>
    <x v="19"/>
    <x v="76"/>
    <x v="1"/>
    <x v="76"/>
    <x v="0"/>
    <x v="0"/>
    <x v="0"/>
  </r>
  <r>
    <x v="113"/>
    <x v="23"/>
    <x v="23"/>
    <x v="23"/>
    <x v="9"/>
    <x v="4"/>
    <x v="1"/>
    <x v="20"/>
    <x v="77"/>
    <x v="1"/>
    <x v="77"/>
    <x v="0"/>
    <x v="0"/>
    <x v="0"/>
  </r>
  <r>
    <x v="114"/>
    <x v="69"/>
    <x v="69"/>
    <x v="69"/>
    <x v="5"/>
    <x v="19"/>
    <x v="2"/>
    <x v="20"/>
    <x v="78"/>
    <x v="1"/>
    <x v="78"/>
    <x v="0"/>
    <x v="0"/>
    <x v="0"/>
  </r>
  <r>
    <x v="115"/>
    <x v="55"/>
    <x v="55"/>
    <x v="55"/>
    <x v="0"/>
    <x v="31"/>
    <x v="0"/>
    <x v="20"/>
    <x v="79"/>
    <x v="1"/>
    <x v="79"/>
    <x v="0"/>
    <x v="0"/>
    <x v="0"/>
  </r>
  <r>
    <x v="116"/>
    <x v="62"/>
    <x v="62"/>
    <x v="62"/>
    <x v="7"/>
    <x v="50"/>
    <x v="2"/>
    <x v="20"/>
    <x v="80"/>
    <x v="1"/>
    <x v="80"/>
    <x v="0"/>
    <x v="0"/>
    <x v="0"/>
  </r>
  <r>
    <x v="117"/>
    <x v="48"/>
    <x v="48"/>
    <x v="48"/>
    <x v="13"/>
    <x v="48"/>
    <x v="0"/>
    <x v="21"/>
    <x v="0"/>
    <x v="0"/>
    <x v="0"/>
    <x v="0"/>
    <x v="0"/>
    <x v="0"/>
  </r>
  <r>
    <x v="118"/>
    <x v="38"/>
    <x v="38"/>
    <x v="38"/>
    <x v="7"/>
    <x v="45"/>
    <x v="1"/>
    <x v="21"/>
    <x v="81"/>
    <x v="1"/>
    <x v="81"/>
    <x v="0"/>
    <x v="0"/>
    <x v="0"/>
  </r>
  <r>
    <x v="119"/>
    <x v="3"/>
    <x v="3"/>
    <x v="3"/>
    <x v="3"/>
    <x v="7"/>
    <x v="1"/>
    <x v="22"/>
    <x v="0"/>
    <x v="0"/>
    <x v="0"/>
    <x v="0"/>
    <x v="0"/>
    <x v="0"/>
  </r>
  <r>
    <x v="120"/>
    <x v="26"/>
    <x v="26"/>
    <x v="26"/>
    <x v="9"/>
    <x v="34"/>
    <x v="1"/>
    <x v="22"/>
    <x v="82"/>
    <x v="1"/>
    <x v="82"/>
    <x v="0"/>
    <x v="0"/>
    <x v="0"/>
  </r>
  <r>
    <x v="121"/>
    <x v="20"/>
    <x v="20"/>
    <x v="20"/>
    <x v="5"/>
    <x v="35"/>
    <x v="1"/>
    <x v="22"/>
    <x v="83"/>
    <x v="1"/>
    <x v="83"/>
    <x v="0"/>
    <x v="0"/>
    <x v="0"/>
  </r>
  <r>
    <x v="122"/>
    <x v="15"/>
    <x v="15"/>
    <x v="15"/>
    <x v="7"/>
    <x v="13"/>
    <x v="0"/>
    <x v="22"/>
    <x v="84"/>
    <x v="1"/>
    <x v="84"/>
    <x v="0"/>
    <x v="0"/>
    <x v="0"/>
  </r>
  <r>
    <x v="123"/>
    <x v="41"/>
    <x v="41"/>
    <x v="41"/>
    <x v="5"/>
    <x v="51"/>
    <x v="0"/>
    <x v="22"/>
    <x v="85"/>
    <x v="1"/>
    <x v="85"/>
    <x v="0"/>
    <x v="0"/>
    <x v="0"/>
  </r>
  <r>
    <x v="124"/>
    <x v="6"/>
    <x v="6"/>
    <x v="6"/>
    <x v="4"/>
    <x v="0"/>
    <x v="3"/>
    <x v="23"/>
    <x v="0"/>
    <x v="0"/>
    <x v="0"/>
    <x v="0"/>
    <x v="0"/>
    <x v="0"/>
  </r>
  <r>
    <x v="125"/>
    <x v="18"/>
    <x v="18"/>
    <x v="18"/>
    <x v="1"/>
    <x v="49"/>
    <x v="1"/>
    <x v="23"/>
    <x v="86"/>
    <x v="1"/>
    <x v="86"/>
    <x v="0"/>
    <x v="0"/>
    <x v="0"/>
  </r>
  <r>
    <x v="126"/>
    <x v="34"/>
    <x v="34"/>
    <x v="34"/>
    <x v="7"/>
    <x v="18"/>
    <x v="0"/>
    <x v="23"/>
    <x v="87"/>
    <x v="1"/>
    <x v="87"/>
    <x v="0"/>
    <x v="0"/>
    <x v="0"/>
  </r>
  <r>
    <x v="127"/>
    <x v="11"/>
    <x v="11"/>
    <x v="11"/>
    <x v="0"/>
    <x v="41"/>
    <x v="0"/>
    <x v="24"/>
    <x v="0"/>
    <x v="0"/>
    <x v="0"/>
    <x v="0"/>
    <x v="0"/>
    <x v="0"/>
  </r>
  <r>
    <x v="128"/>
    <x v="14"/>
    <x v="14"/>
    <x v="14"/>
    <x v="6"/>
    <x v="7"/>
    <x v="2"/>
    <x v="24"/>
    <x v="88"/>
    <x v="1"/>
    <x v="88"/>
    <x v="0"/>
    <x v="0"/>
    <x v="0"/>
  </r>
  <r>
    <x v="129"/>
    <x v="70"/>
    <x v="70"/>
    <x v="70"/>
    <x v="0"/>
    <x v="41"/>
    <x v="2"/>
    <x v="24"/>
    <x v="89"/>
    <x v="1"/>
    <x v="89"/>
    <x v="0"/>
    <x v="0"/>
    <x v="0"/>
  </r>
  <r>
    <x v="130"/>
    <x v="71"/>
    <x v="71"/>
    <x v="71"/>
    <x v="1"/>
    <x v="19"/>
    <x v="2"/>
    <x v="24"/>
    <x v="90"/>
    <x v="1"/>
    <x v="90"/>
    <x v="0"/>
    <x v="0"/>
    <x v="0"/>
  </r>
  <r>
    <x v="131"/>
    <x v="0"/>
    <x v="0"/>
    <x v="0"/>
    <x v="0"/>
    <x v="18"/>
    <x v="0"/>
    <x v="24"/>
    <x v="91"/>
    <x v="1"/>
    <x v="91"/>
    <x v="0"/>
    <x v="0"/>
    <x v="0"/>
  </r>
  <r>
    <x v="132"/>
    <x v="27"/>
    <x v="27"/>
    <x v="27"/>
    <x v="6"/>
    <x v="29"/>
    <x v="0"/>
    <x v="24"/>
    <x v="92"/>
    <x v="1"/>
    <x v="92"/>
    <x v="0"/>
    <x v="0"/>
    <x v="0"/>
  </r>
  <r>
    <x v="133"/>
    <x v="30"/>
    <x v="30"/>
    <x v="30"/>
    <x v="1"/>
    <x v="52"/>
    <x v="1"/>
    <x v="24"/>
    <x v="87"/>
    <x v="1"/>
    <x v="87"/>
    <x v="0"/>
    <x v="0"/>
    <x v="0"/>
  </r>
  <r>
    <x v="134"/>
    <x v="72"/>
    <x v="72"/>
    <x v="72"/>
    <x v="1"/>
    <x v="25"/>
    <x v="2"/>
    <x v="24"/>
    <x v="51"/>
    <x v="1"/>
    <x v="51"/>
    <x v="0"/>
    <x v="0"/>
    <x v="0"/>
  </r>
  <r>
    <x v="135"/>
    <x v="61"/>
    <x v="61"/>
    <x v="61"/>
    <x v="2"/>
    <x v="31"/>
    <x v="1"/>
    <x v="25"/>
    <x v="0"/>
    <x v="0"/>
    <x v="0"/>
    <x v="0"/>
    <x v="0"/>
    <x v="0"/>
  </r>
  <r>
    <x v="136"/>
    <x v="6"/>
    <x v="6"/>
    <x v="6"/>
    <x v="4"/>
    <x v="53"/>
    <x v="1"/>
    <x v="25"/>
    <x v="0"/>
    <x v="0"/>
    <x v="0"/>
    <x v="0"/>
    <x v="0"/>
    <x v="0"/>
  </r>
  <r>
    <x v="137"/>
    <x v="73"/>
    <x v="73"/>
    <x v="73"/>
    <x v="0"/>
    <x v="24"/>
    <x v="3"/>
    <x v="25"/>
    <x v="0"/>
    <x v="0"/>
    <x v="0"/>
    <x v="0"/>
    <x v="0"/>
    <x v="0"/>
  </r>
  <r>
    <x v="138"/>
    <x v="74"/>
    <x v="74"/>
    <x v="74"/>
    <x v="13"/>
    <x v="45"/>
    <x v="0"/>
    <x v="25"/>
    <x v="28"/>
    <x v="1"/>
    <x v="28"/>
    <x v="0"/>
    <x v="0"/>
    <x v="0"/>
  </r>
  <r>
    <x v="139"/>
    <x v="43"/>
    <x v="43"/>
    <x v="43"/>
    <x v="3"/>
    <x v="8"/>
    <x v="0"/>
    <x v="25"/>
    <x v="12"/>
    <x v="1"/>
    <x v="12"/>
    <x v="0"/>
    <x v="0"/>
    <x v="0"/>
  </r>
  <r>
    <x v="140"/>
    <x v="56"/>
    <x v="56"/>
    <x v="56"/>
    <x v="9"/>
    <x v="3"/>
    <x v="2"/>
    <x v="26"/>
    <x v="0"/>
    <x v="0"/>
    <x v="0"/>
    <x v="0"/>
    <x v="0"/>
    <x v="0"/>
  </r>
  <r>
    <x v="141"/>
    <x v="16"/>
    <x v="16"/>
    <x v="16"/>
    <x v="5"/>
    <x v="34"/>
    <x v="1"/>
    <x v="26"/>
    <x v="0"/>
    <x v="0"/>
    <x v="0"/>
    <x v="0"/>
    <x v="0"/>
    <x v="0"/>
  </r>
  <r>
    <x v="142"/>
    <x v="14"/>
    <x v="14"/>
    <x v="14"/>
    <x v="6"/>
    <x v="54"/>
    <x v="1"/>
    <x v="26"/>
    <x v="0"/>
    <x v="0"/>
    <x v="0"/>
    <x v="0"/>
    <x v="0"/>
    <x v="0"/>
  </r>
  <r>
    <x v="143"/>
    <x v="13"/>
    <x v="13"/>
    <x v="13"/>
    <x v="4"/>
    <x v="41"/>
    <x v="2"/>
    <x v="26"/>
    <x v="21"/>
    <x v="1"/>
    <x v="21"/>
    <x v="0"/>
    <x v="0"/>
    <x v="0"/>
  </r>
  <r>
    <x v="144"/>
    <x v="31"/>
    <x v="31"/>
    <x v="31"/>
    <x v="4"/>
    <x v="36"/>
    <x v="3"/>
    <x v="27"/>
    <x v="0"/>
    <x v="0"/>
    <x v="0"/>
    <x v="0"/>
    <x v="0"/>
    <x v="0"/>
  </r>
  <r>
    <x v="145"/>
    <x v="39"/>
    <x v="39"/>
    <x v="39"/>
    <x v="3"/>
    <x v="55"/>
    <x v="2"/>
    <x v="27"/>
    <x v="0"/>
    <x v="0"/>
    <x v="0"/>
    <x v="0"/>
    <x v="0"/>
    <x v="0"/>
  </r>
  <r>
    <x v="146"/>
    <x v="75"/>
    <x v="75"/>
    <x v="75"/>
    <x v="5"/>
    <x v="10"/>
    <x v="0"/>
    <x v="27"/>
    <x v="93"/>
    <x v="1"/>
    <x v="93"/>
    <x v="0"/>
    <x v="0"/>
    <x v="0"/>
  </r>
  <r>
    <x v="147"/>
    <x v="34"/>
    <x v="34"/>
    <x v="34"/>
    <x v="7"/>
    <x v="8"/>
    <x v="0"/>
    <x v="27"/>
    <x v="94"/>
    <x v="1"/>
    <x v="94"/>
    <x v="0"/>
    <x v="0"/>
    <x v="0"/>
  </r>
  <r>
    <x v="148"/>
    <x v="32"/>
    <x v="32"/>
    <x v="32"/>
    <x v="8"/>
    <x v="10"/>
    <x v="3"/>
    <x v="27"/>
    <x v="95"/>
    <x v="1"/>
    <x v="95"/>
    <x v="0"/>
    <x v="0"/>
    <x v="0"/>
  </r>
  <r>
    <x v="149"/>
    <x v="76"/>
    <x v="76"/>
    <x v="76"/>
    <x v="0"/>
    <x v="38"/>
    <x v="1"/>
    <x v="27"/>
    <x v="96"/>
    <x v="1"/>
    <x v="96"/>
    <x v="0"/>
    <x v="0"/>
    <x v="0"/>
  </r>
  <r>
    <x v="150"/>
    <x v="68"/>
    <x v="68"/>
    <x v="68"/>
    <x v="2"/>
    <x v="8"/>
    <x v="1"/>
    <x v="27"/>
    <x v="97"/>
    <x v="1"/>
    <x v="97"/>
    <x v="0"/>
    <x v="0"/>
    <x v="0"/>
  </r>
  <r>
    <x v="151"/>
    <x v="55"/>
    <x v="55"/>
    <x v="55"/>
    <x v="0"/>
    <x v="46"/>
    <x v="1"/>
    <x v="27"/>
    <x v="49"/>
    <x v="1"/>
    <x v="49"/>
    <x v="0"/>
    <x v="0"/>
    <x v="0"/>
  </r>
  <r>
    <x v="152"/>
    <x v="33"/>
    <x v="33"/>
    <x v="33"/>
    <x v="3"/>
    <x v="2"/>
    <x v="1"/>
    <x v="27"/>
    <x v="65"/>
    <x v="1"/>
    <x v="65"/>
    <x v="0"/>
    <x v="0"/>
    <x v="0"/>
  </r>
  <r>
    <x v="153"/>
    <x v="65"/>
    <x v="65"/>
    <x v="65"/>
    <x v="1"/>
    <x v="35"/>
    <x v="3"/>
    <x v="28"/>
    <x v="98"/>
    <x v="1"/>
    <x v="98"/>
    <x v="0"/>
    <x v="0"/>
    <x v="0"/>
  </r>
  <r>
    <x v="154"/>
    <x v="35"/>
    <x v="35"/>
    <x v="35"/>
    <x v="2"/>
    <x v="21"/>
    <x v="1"/>
    <x v="28"/>
    <x v="99"/>
    <x v="1"/>
    <x v="99"/>
    <x v="0"/>
    <x v="0"/>
    <x v="0"/>
  </r>
  <r>
    <x v="155"/>
    <x v="9"/>
    <x v="9"/>
    <x v="9"/>
    <x v="2"/>
    <x v="45"/>
    <x v="0"/>
    <x v="28"/>
    <x v="100"/>
    <x v="1"/>
    <x v="100"/>
    <x v="0"/>
    <x v="0"/>
    <x v="0"/>
  </r>
  <r>
    <x v="156"/>
    <x v="63"/>
    <x v="63"/>
    <x v="63"/>
    <x v="0"/>
    <x v="42"/>
    <x v="1"/>
    <x v="28"/>
    <x v="101"/>
    <x v="1"/>
    <x v="101"/>
    <x v="0"/>
    <x v="0"/>
    <x v="0"/>
  </r>
  <r>
    <x v="157"/>
    <x v="46"/>
    <x v="46"/>
    <x v="46"/>
    <x v="2"/>
    <x v="23"/>
    <x v="0"/>
    <x v="29"/>
    <x v="0"/>
    <x v="0"/>
    <x v="0"/>
    <x v="0"/>
    <x v="0"/>
    <x v="0"/>
  </r>
  <r>
    <x v="158"/>
    <x v="3"/>
    <x v="3"/>
    <x v="3"/>
    <x v="3"/>
    <x v="22"/>
    <x v="2"/>
    <x v="29"/>
    <x v="102"/>
    <x v="1"/>
    <x v="102"/>
    <x v="0"/>
    <x v="0"/>
    <x v="0"/>
  </r>
  <r>
    <x v="159"/>
    <x v="71"/>
    <x v="71"/>
    <x v="71"/>
    <x v="1"/>
    <x v="22"/>
    <x v="1"/>
    <x v="29"/>
    <x v="46"/>
    <x v="1"/>
    <x v="46"/>
    <x v="0"/>
    <x v="0"/>
    <x v="0"/>
  </r>
  <r>
    <x v="160"/>
    <x v="24"/>
    <x v="24"/>
    <x v="24"/>
    <x v="0"/>
    <x v="2"/>
    <x v="2"/>
    <x v="30"/>
    <x v="0"/>
    <x v="0"/>
    <x v="0"/>
    <x v="1"/>
    <x v="1"/>
    <x v="1"/>
  </r>
  <r>
    <x v="161"/>
    <x v="77"/>
    <x v="77"/>
    <x v="77"/>
    <x v="8"/>
    <x v="20"/>
    <x v="0"/>
    <x v="30"/>
    <x v="103"/>
    <x v="1"/>
    <x v="103"/>
    <x v="1"/>
    <x v="1"/>
    <x v="1"/>
  </r>
  <r>
    <x v="162"/>
    <x v="76"/>
    <x v="76"/>
    <x v="76"/>
    <x v="0"/>
    <x v="10"/>
    <x v="1"/>
    <x v="30"/>
    <x v="104"/>
    <x v="1"/>
    <x v="104"/>
    <x v="1"/>
    <x v="1"/>
    <x v="1"/>
  </r>
  <r>
    <x v="163"/>
    <x v="62"/>
    <x v="62"/>
    <x v="62"/>
    <x v="7"/>
    <x v="7"/>
    <x v="0"/>
    <x v="31"/>
    <x v="0"/>
    <x v="0"/>
    <x v="0"/>
    <x v="1"/>
    <x v="1"/>
    <x v="1"/>
  </r>
  <r>
    <x v="164"/>
    <x v="6"/>
    <x v="6"/>
    <x v="6"/>
    <x v="4"/>
    <x v="40"/>
    <x v="1"/>
    <x v="31"/>
    <x v="47"/>
    <x v="1"/>
    <x v="47"/>
    <x v="1"/>
    <x v="1"/>
    <x v="1"/>
  </r>
  <r>
    <x v="165"/>
    <x v="3"/>
    <x v="3"/>
    <x v="3"/>
    <x v="3"/>
    <x v="56"/>
    <x v="1"/>
    <x v="31"/>
    <x v="3"/>
    <x v="1"/>
    <x v="3"/>
    <x v="1"/>
    <x v="1"/>
    <x v="1"/>
  </r>
  <r>
    <x v="166"/>
    <x v="41"/>
    <x v="41"/>
    <x v="41"/>
    <x v="5"/>
    <x v="28"/>
    <x v="0"/>
    <x v="31"/>
    <x v="48"/>
    <x v="1"/>
    <x v="48"/>
    <x v="1"/>
    <x v="1"/>
    <x v="1"/>
  </r>
  <r>
    <x v="167"/>
    <x v="42"/>
    <x v="42"/>
    <x v="42"/>
    <x v="1"/>
    <x v="17"/>
    <x v="0"/>
    <x v="31"/>
    <x v="105"/>
    <x v="1"/>
    <x v="105"/>
    <x v="1"/>
    <x v="1"/>
    <x v="1"/>
  </r>
  <r>
    <x v="168"/>
    <x v="49"/>
    <x v="49"/>
    <x v="49"/>
    <x v="4"/>
    <x v="30"/>
    <x v="2"/>
    <x v="31"/>
    <x v="106"/>
    <x v="1"/>
    <x v="106"/>
    <x v="1"/>
    <x v="1"/>
    <x v="1"/>
  </r>
  <r>
    <x v="169"/>
    <x v="23"/>
    <x v="23"/>
    <x v="23"/>
    <x v="9"/>
    <x v="45"/>
    <x v="1"/>
    <x v="31"/>
    <x v="107"/>
    <x v="1"/>
    <x v="107"/>
    <x v="1"/>
    <x v="1"/>
    <x v="1"/>
  </r>
  <r>
    <x v="170"/>
    <x v="39"/>
    <x v="39"/>
    <x v="39"/>
    <x v="3"/>
    <x v="22"/>
    <x v="3"/>
    <x v="32"/>
    <x v="0"/>
    <x v="0"/>
    <x v="0"/>
    <x v="1"/>
    <x v="1"/>
    <x v="1"/>
  </r>
  <r>
    <x v="171"/>
    <x v="14"/>
    <x v="14"/>
    <x v="14"/>
    <x v="6"/>
    <x v="27"/>
    <x v="0"/>
    <x v="32"/>
    <x v="0"/>
    <x v="0"/>
    <x v="0"/>
    <x v="1"/>
    <x v="1"/>
    <x v="1"/>
  </r>
  <r>
    <x v="172"/>
    <x v="4"/>
    <x v="4"/>
    <x v="4"/>
    <x v="3"/>
    <x v="43"/>
    <x v="0"/>
    <x v="32"/>
    <x v="57"/>
    <x v="1"/>
    <x v="57"/>
    <x v="1"/>
    <x v="1"/>
    <x v="1"/>
  </r>
  <r>
    <x v="173"/>
    <x v="7"/>
    <x v="7"/>
    <x v="7"/>
    <x v="2"/>
    <x v="52"/>
    <x v="0"/>
    <x v="32"/>
    <x v="108"/>
    <x v="1"/>
    <x v="108"/>
    <x v="1"/>
    <x v="1"/>
    <x v="1"/>
  </r>
  <r>
    <x v="174"/>
    <x v="26"/>
    <x v="26"/>
    <x v="26"/>
    <x v="9"/>
    <x v="11"/>
    <x v="0"/>
    <x v="33"/>
    <x v="0"/>
    <x v="0"/>
    <x v="0"/>
    <x v="1"/>
    <x v="1"/>
    <x v="1"/>
  </r>
  <r>
    <x v="175"/>
    <x v="59"/>
    <x v="59"/>
    <x v="59"/>
    <x v="3"/>
    <x v="30"/>
    <x v="0"/>
    <x v="33"/>
    <x v="109"/>
    <x v="1"/>
    <x v="109"/>
    <x v="1"/>
    <x v="1"/>
    <x v="1"/>
  </r>
  <r>
    <x v="176"/>
    <x v="41"/>
    <x v="41"/>
    <x v="41"/>
    <x v="5"/>
    <x v="39"/>
    <x v="0"/>
    <x v="33"/>
    <x v="37"/>
    <x v="1"/>
    <x v="37"/>
    <x v="1"/>
    <x v="1"/>
    <x v="1"/>
  </r>
  <r>
    <x v="177"/>
    <x v="42"/>
    <x v="42"/>
    <x v="42"/>
    <x v="1"/>
    <x v="55"/>
    <x v="2"/>
    <x v="33"/>
    <x v="110"/>
    <x v="1"/>
    <x v="110"/>
    <x v="1"/>
    <x v="1"/>
    <x v="1"/>
  </r>
  <r>
    <x v="178"/>
    <x v="39"/>
    <x v="39"/>
    <x v="39"/>
    <x v="3"/>
    <x v="13"/>
    <x v="0"/>
    <x v="34"/>
    <x v="62"/>
    <x v="1"/>
    <x v="62"/>
    <x v="1"/>
    <x v="1"/>
    <x v="1"/>
  </r>
  <r>
    <x v="179"/>
    <x v="78"/>
    <x v="78"/>
    <x v="78"/>
    <x v="9"/>
    <x v="21"/>
    <x v="1"/>
    <x v="34"/>
    <x v="111"/>
    <x v="1"/>
    <x v="111"/>
    <x v="1"/>
    <x v="1"/>
    <x v="1"/>
  </r>
  <r>
    <x v="180"/>
    <x v="45"/>
    <x v="45"/>
    <x v="45"/>
    <x v="12"/>
    <x v="26"/>
    <x v="1"/>
    <x v="35"/>
    <x v="0"/>
    <x v="0"/>
    <x v="0"/>
    <x v="1"/>
    <x v="1"/>
    <x v="1"/>
  </r>
  <r>
    <x v="181"/>
    <x v="35"/>
    <x v="35"/>
    <x v="35"/>
    <x v="2"/>
    <x v="3"/>
    <x v="0"/>
    <x v="35"/>
    <x v="0"/>
    <x v="0"/>
    <x v="0"/>
    <x v="1"/>
    <x v="1"/>
    <x v="1"/>
  </r>
  <r>
    <x v="182"/>
    <x v="72"/>
    <x v="72"/>
    <x v="72"/>
    <x v="1"/>
    <x v="57"/>
    <x v="1"/>
    <x v="35"/>
    <x v="112"/>
    <x v="1"/>
    <x v="112"/>
    <x v="1"/>
    <x v="1"/>
    <x v="1"/>
  </r>
  <r>
    <x v="183"/>
    <x v="56"/>
    <x v="56"/>
    <x v="56"/>
    <x v="9"/>
    <x v="34"/>
    <x v="2"/>
    <x v="35"/>
    <x v="55"/>
    <x v="1"/>
    <x v="55"/>
    <x v="1"/>
    <x v="1"/>
    <x v="1"/>
  </r>
  <r>
    <x v="184"/>
    <x v="18"/>
    <x v="18"/>
    <x v="18"/>
    <x v="1"/>
    <x v="13"/>
    <x v="0"/>
    <x v="35"/>
    <x v="113"/>
    <x v="1"/>
    <x v="113"/>
    <x v="1"/>
    <x v="1"/>
    <x v="1"/>
  </r>
  <r>
    <x v="185"/>
    <x v="55"/>
    <x v="55"/>
    <x v="55"/>
    <x v="0"/>
    <x v="27"/>
    <x v="2"/>
    <x v="35"/>
    <x v="114"/>
    <x v="1"/>
    <x v="114"/>
    <x v="1"/>
    <x v="1"/>
    <x v="1"/>
  </r>
  <r>
    <x v="186"/>
    <x v="37"/>
    <x v="37"/>
    <x v="37"/>
    <x v="11"/>
    <x v="11"/>
    <x v="0"/>
    <x v="35"/>
    <x v="115"/>
    <x v="1"/>
    <x v="115"/>
    <x v="1"/>
    <x v="1"/>
    <x v="1"/>
  </r>
  <r>
    <x v="187"/>
    <x v="14"/>
    <x v="14"/>
    <x v="14"/>
    <x v="6"/>
    <x v="31"/>
    <x v="3"/>
    <x v="35"/>
    <x v="116"/>
    <x v="1"/>
    <x v="116"/>
    <x v="1"/>
    <x v="1"/>
    <x v="1"/>
  </r>
  <r>
    <x v="188"/>
    <x v="66"/>
    <x v="66"/>
    <x v="66"/>
    <x v="3"/>
    <x v="58"/>
    <x v="3"/>
    <x v="35"/>
    <x v="102"/>
    <x v="1"/>
    <x v="102"/>
    <x v="1"/>
    <x v="1"/>
    <x v="1"/>
  </r>
  <r>
    <x v="189"/>
    <x v="42"/>
    <x v="42"/>
    <x v="42"/>
    <x v="1"/>
    <x v="16"/>
    <x v="1"/>
    <x v="35"/>
    <x v="117"/>
    <x v="1"/>
    <x v="117"/>
    <x v="1"/>
    <x v="1"/>
    <x v="1"/>
  </r>
  <r>
    <x v="190"/>
    <x v="70"/>
    <x v="70"/>
    <x v="70"/>
    <x v="0"/>
    <x v="23"/>
    <x v="0"/>
    <x v="36"/>
    <x v="118"/>
    <x v="1"/>
    <x v="118"/>
    <x v="1"/>
    <x v="1"/>
    <x v="1"/>
  </r>
  <r>
    <x v="191"/>
    <x v="39"/>
    <x v="39"/>
    <x v="39"/>
    <x v="3"/>
    <x v="23"/>
    <x v="0"/>
    <x v="36"/>
    <x v="53"/>
    <x v="1"/>
    <x v="53"/>
    <x v="1"/>
    <x v="1"/>
    <x v="1"/>
  </r>
  <r>
    <x v="192"/>
    <x v="47"/>
    <x v="47"/>
    <x v="47"/>
    <x v="3"/>
    <x v="9"/>
    <x v="0"/>
    <x v="36"/>
    <x v="119"/>
    <x v="1"/>
    <x v="119"/>
    <x v="1"/>
    <x v="1"/>
    <x v="1"/>
  </r>
  <r>
    <x v="193"/>
    <x v="26"/>
    <x v="26"/>
    <x v="26"/>
    <x v="9"/>
    <x v="40"/>
    <x v="1"/>
    <x v="37"/>
    <x v="120"/>
    <x v="1"/>
    <x v="120"/>
    <x v="1"/>
    <x v="1"/>
    <x v="1"/>
  </r>
  <r>
    <x v="194"/>
    <x v="67"/>
    <x v="67"/>
    <x v="67"/>
    <x v="8"/>
    <x v="44"/>
    <x v="0"/>
    <x v="37"/>
    <x v="121"/>
    <x v="1"/>
    <x v="121"/>
    <x v="1"/>
    <x v="1"/>
    <x v="1"/>
  </r>
  <r>
    <x v="195"/>
    <x v="10"/>
    <x v="10"/>
    <x v="10"/>
    <x v="5"/>
    <x v="54"/>
    <x v="0"/>
    <x v="38"/>
    <x v="0"/>
    <x v="0"/>
    <x v="0"/>
    <x v="1"/>
    <x v="1"/>
    <x v="1"/>
  </r>
  <r>
    <x v="196"/>
    <x v="18"/>
    <x v="18"/>
    <x v="18"/>
    <x v="1"/>
    <x v="31"/>
    <x v="1"/>
    <x v="38"/>
    <x v="0"/>
    <x v="0"/>
    <x v="0"/>
    <x v="1"/>
    <x v="1"/>
    <x v="1"/>
  </r>
  <r>
    <x v="197"/>
    <x v="78"/>
    <x v="78"/>
    <x v="78"/>
    <x v="9"/>
    <x v="3"/>
    <x v="0"/>
    <x v="38"/>
    <x v="71"/>
    <x v="1"/>
    <x v="71"/>
    <x v="1"/>
    <x v="1"/>
    <x v="1"/>
  </r>
  <r>
    <x v="198"/>
    <x v="48"/>
    <x v="48"/>
    <x v="48"/>
    <x v="13"/>
    <x v="10"/>
    <x v="1"/>
    <x v="38"/>
    <x v="122"/>
    <x v="1"/>
    <x v="122"/>
    <x v="1"/>
    <x v="1"/>
    <x v="1"/>
  </r>
  <r>
    <x v="199"/>
    <x v="27"/>
    <x v="27"/>
    <x v="27"/>
    <x v="6"/>
    <x v="54"/>
    <x v="2"/>
    <x v="39"/>
    <x v="100"/>
    <x v="1"/>
    <x v="100"/>
    <x v="1"/>
    <x v="1"/>
    <x v="1"/>
  </r>
  <r>
    <x v="200"/>
    <x v="1"/>
    <x v="1"/>
    <x v="1"/>
    <x v="1"/>
    <x v="10"/>
    <x v="0"/>
    <x v="39"/>
    <x v="123"/>
    <x v="1"/>
    <x v="123"/>
    <x v="1"/>
    <x v="1"/>
    <x v="1"/>
  </r>
  <r>
    <x v="201"/>
    <x v="66"/>
    <x v="66"/>
    <x v="66"/>
    <x v="3"/>
    <x v="15"/>
    <x v="0"/>
    <x v="40"/>
    <x v="0"/>
    <x v="0"/>
    <x v="0"/>
    <x v="1"/>
    <x v="1"/>
    <x v="1"/>
  </r>
  <r>
    <x v="202"/>
    <x v="2"/>
    <x v="2"/>
    <x v="2"/>
    <x v="2"/>
    <x v="19"/>
    <x v="1"/>
    <x v="40"/>
    <x v="124"/>
    <x v="1"/>
    <x v="124"/>
    <x v="1"/>
    <x v="1"/>
    <x v="1"/>
  </r>
  <r>
    <x v="203"/>
    <x v="21"/>
    <x v="21"/>
    <x v="21"/>
    <x v="4"/>
    <x v="18"/>
    <x v="2"/>
    <x v="40"/>
    <x v="125"/>
    <x v="1"/>
    <x v="125"/>
    <x v="1"/>
    <x v="1"/>
    <x v="1"/>
  </r>
  <r>
    <x v="204"/>
    <x v="30"/>
    <x v="30"/>
    <x v="30"/>
    <x v="1"/>
    <x v="46"/>
    <x v="0"/>
    <x v="40"/>
    <x v="65"/>
    <x v="1"/>
    <x v="65"/>
    <x v="1"/>
    <x v="1"/>
    <x v="1"/>
  </r>
  <r>
    <x v="205"/>
    <x v="9"/>
    <x v="9"/>
    <x v="9"/>
    <x v="2"/>
    <x v="0"/>
    <x v="2"/>
    <x v="41"/>
    <x v="0"/>
    <x v="0"/>
    <x v="0"/>
    <x v="1"/>
    <x v="1"/>
    <x v="1"/>
  </r>
  <r>
    <x v="206"/>
    <x v="55"/>
    <x v="55"/>
    <x v="55"/>
    <x v="0"/>
    <x v="28"/>
    <x v="1"/>
    <x v="41"/>
    <x v="0"/>
    <x v="0"/>
    <x v="0"/>
    <x v="1"/>
    <x v="1"/>
    <x v="1"/>
  </r>
  <r>
    <x v="207"/>
    <x v="49"/>
    <x v="49"/>
    <x v="49"/>
    <x v="4"/>
    <x v="56"/>
    <x v="2"/>
    <x v="41"/>
    <x v="92"/>
    <x v="1"/>
    <x v="92"/>
    <x v="1"/>
    <x v="1"/>
    <x v="1"/>
  </r>
  <r>
    <x v="208"/>
    <x v="10"/>
    <x v="10"/>
    <x v="10"/>
    <x v="5"/>
    <x v="3"/>
    <x v="1"/>
    <x v="41"/>
    <x v="73"/>
    <x v="1"/>
    <x v="73"/>
    <x v="1"/>
    <x v="1"/>
    <x v="1"/>
  </r>
  <r>
    <x v="209"/>
    <x v="69"/>
    <x v="69"/>
    <x v="69"/>
    <x v="5"/>
    <x v="42"/>
    <x v="1"/>
    <x v="41"/>
    <x v="126"/>
    <x v="1"/>
    <x v="126"/>
    <x v="1"/>
    <x v="1"/>
    <x v="1"/>
  </r>
  <r>
    <x v="210"/>
    <x v="51"/>
    <x v="51"/>
    <x v="51"/>
    <x v="8"/>
    <x v="38"/>
    <x v="0"/>
    <x v="42"/>
    <x v="0"/>
    <x v="0"/>
    <x v="0"/>
    <x v="1"/>
    <x v="1"/>
    <x v="1"/>
  </r>
  <r>
    <x v="211"/>
    <x v="74"/>
    <x v="74"/>
    <x v="74"/>
    <x v="13"/>
    <x v="27"/>
    <x v="0"/>
    <x v="42"/>
    <x v="127"/>
    <x v="1"/>
    <x v="127"/>
    <x v="1"/>
    <x v="1"/>
    <x v="1"/>
  </r>
  <r>
    <x v="212"/>
    <x v="13"/>
    <x v="13"/>
    <x v="13"/>
    <x v="4"/>
    <x v="13"/>
    <x v="1"/>
    <x v="42"/>
    <x v="128"/>
    <x v="1"/>
    <x v="128"/>
    <x v="1"/>
    <x v="1"/>
    <x v="1"/>
  </r>
  <r>
    <x v="213"/>
    <x v="25"/>
    <x v="25"/>
    <x v="25"/>
    <x v="8"/>
    <x v="2"/>
    <x v="2"/>
    <x v="43"/>
    <x v="59"/>
    <x v="1"/>
    <x v="59"/>
    <x v="1"/>
    <x v="1"/>
    <x v="1"/>
  </r>
  <r>
    <x v="214"/>
    <x v="79"/>
    <x v="79"/>
    <x v="79"/>
    <x v="3"/>
    <x v="48"/>
    <x v="0"/>
    <x v="43"/>
    <x v="29"/>
    <x v="1"/>
    <x v="29"/>
    <x v="1"/>
    <x v="1"/>
    <x v="1"/>
  </r>
  <r>
    <x v="215"/>
    <x v="47"/>
    <x v="47"/>
    <x v="47"/>
    <x v="3"/>
    <x v="55"/>
    <x v="1"/>
    <x v="43"/>
    <x v="26"/>
    <x v="1"/>
    <x v="26"/>
    <x v="1"/>
    <x v="1"/>
    <x v="1"/>
  </r>
  <r>
    <x v="216"/>
    <x v="12"/>
    <x v="12"/>
    <x v="12"/>
    <x v="1"/>
    <x v="44"/>
    <x v="0"/>
    <x v="43"/>
    <x v="129"/>
    <x v="1"/>
    <x v="129"/>
    <x v="1"/>
    <x v="1"/>
    <x v="1"/>
  </r>
  <r>
    <x v="217"/>
    <x v="41"/>
    <x v="41"/>
    <x v="41"/>
    <x v="5"/>
    <x v="58"/>
    <x v="0"/>
    <x v="43"/>
    <x v="130"/>
    <x v="1"/>
    <x v="130"/>
    <x v="1"/>
    <x v="1"/>
    <x v="1"/>
  </r>
  <r>
    <x v="218"/>
    <x v="16"/>
    <x v="16"/>
    <x v="16"/>
    <x v="5"/>
    <x v="20"/>
    <x v="1"/>
    <x v="43"/>
    <x v="131"/>
    <x v="1"/>
    <x v="131"/>
    <x v="1"/>
    <x v="1"/>
    <x v="1"/>
  </r>
  <r>
    <x v="219"/>
    <x v="69"/>
    <x v="69"/>
    <x v="69"/>
    <x v="5"/>
    <x v="23"/>
    <x v="2"/>
    <x v="44"/>
    <x v="82"/>
    <x v="1"/>
    <x v="82"/>
    <x v="1"/>
    <x v="1"/>
    <x v="1"/>
  </r>
  <r>
    <x v="220"/>
    <x v="14"/>
    <x v="14"/>
    <x v="14"/>
    <x v="6"/>
    <x v="47"/>
    <x v="2"/>
    <x v="45"/>
    <x v="0"/>
    <x v="0"/>
    <x v="0"/>
    <x v="1"/>
    <x v="1"/>
    <x v="1"/>
  </r>
  <r>
    <x v="221"/>
    <x v="32"/>
    <x v="32"/>
    <x v="32"/>
    <x v="8"/>
    <x v="16"/>
    <x v="0"/>
    <x v="45"/>
    <x v="0"/>
    <x v="0"/>
    <x v="0"/>
    <x v="1"/>
    <x v="1"/>
    <x v="1"/>
  </r>
  <r>
    <x v="222"/>
    <x v="19"/>
    <x v="19"/>
    <x v="19"/>
    <x v="3"/>
    <x v="25"/>
    <x v="1"/>
    <x v="45"/>
    <x v="0"/>
    <x v="0"/>
    <x v="0"/>
    <x v="1"/>
    <x v="1"/>
    <x v="1"/>
  </r>
  <r>
    <x v="223"/>
    <x v="66"/>
    <x v="66"/>
    <x v="66"/>
    <x v="3"/>
    <x v="59"/>
    <x v="1"/>
    <x v="45"/>
    <x v="131"/>
    <x v="1"/>
    <x v="131"/>
    <x v="1"/>
    <x v="1"/>
    <x v="1"/>
  </r>
  <r>
    <x v="224"/>
    <x v="24"/>
    <x v="24"/>
    <x v="24"/>
    <x v="0"/>
    <x v="54"/>
    <x v="1"/>
    <x v="45"/>
    <x v="132"/>
    <x v="1"/>
    <x v="132"/>
    <x v="1"/>
    <x v="1"/>
    <x v="1"/>
  </r>
  <r>
    <x v="225"/>
    <x v="13"/>
    <x v="13"/>
    <x v="13"/>
    <x v="4"/>
    <x v="15"/>
    <x v="1"/>
    <x v="46"/>
    <x v="0"/>
    <x v="0"/>
    <x v="0"/>
    <x v="1"/>
    <x v="1"/>
    <x v="1"/>
  </r>
  <r>
    <x v="226"/>
    <x v="69"/>
    <x v="69"/>
    <x v="69"/>
    <x v="5"/>
    <x v="47"/>
    <x v="0"/>
    <x v="46"/>
    <x v="0"/>
    <x v="0"/>
    <x v="0"/>
    <x v="1"/>
    <x v="1"/>
    <x v="1"/>
  </r>
  <r>
    <x v="227"/>
    <x v="36"/>
    <x v="36"/>
    <x v="36"/>
    <x v="3"/>
    <x v="0"/>
    <x v="2"/>
    <x v="46"/>
    <x v="34"/>
    <x v="1"/>
    <x v="34"/>
    <x v="1"/>
    <x v="1"/>
    <x v="1"/>
  </r>
  <r>
    <x v="228"/>
    <x v="30"/>
    <x v="30"/>
    <x v="30"/>
    <x v="1"/>
    <x v="30"/>
    <x v="0"/>
    <x v="46"/>
    <x v="133"/>
    <x v="1"/>
    <x v="133"/>
    <x v="1"/>
    <x v="1"/>
    <x v="1"/>
  </r>
  <r>
    <x v="229"/>
    <x v="40"/>
    <x v="40"/>
    <x v="40"/>
    <x v="12"/>
    <x v="4"/>
    <x v="2"/>
    <x v="46"/>
    <x v="3"/>
    <x v="1"/>
    <x v="3"/>
    <x v="1"/>
    <x v="1"/>
    <x v="1"/>
  </r>
  <r>
    <x v="230"/>
    <x v="44"/>
    <x v="44"/>
    <x v="44"/>
    <x v="4"/>
    <x v="7"/>
    <x v="1"/>
    <x v="46"/>
    <x v="102"/>
    <x v="1"/>
    <x v="102"/>
    <x v="1"/>
    <x v="1"/>
    <x v="1"/>
  </r>
  <r>
    <x v="231"/>
    <x v="73"/>
    <x v="73"/>
    <x v="73"/>
    <x v="0"/>
    <x v="36"/>
    <x v="0"/>
    <x v="47"/>
    <x v="0"/>
    <x v="0"/>
    <x v="0"/>
    <x v="1"/>
    <x v="1"/>
    <x v="1"/>
  </r>
  <r>
    <x v="232"/>
    <x v="45"/>
    <x v="45"/>
    <x v="45"/>
    <x v="12"/>
    <x v="21"/>
    <x v="1"/>
    <x v="47"/>
    <x v="0"/>
    <x v="0"/>
    <x v="0"/>
    <x v="1"/>
    <x v="1"/>
    <x v="1"/>
  </r>
  <r>
    <x v="233"/>
    <x v="34"/>
    <x v="34"/>
    <x v="34"/>
    <x v="7"/>
    <x v="16"/>
    <x v="3"/>
    <x v="47"/>
    <x v="134"/>
    <x v="1"/>
    <x v="134"/>
    <x v="1"/>
    <x v="1"/>
    <x v="1"/>
  </r>
  <r>
    <x v="234"/>
    <x v="53"/>
    <x v="53"/>
    <x v="53"/>
    <x v="0"/>
    <x v="7"/>
    <x v="1"/>
    <x v="47"/>
    <x v="135"/>
    <x v="1"/>
    <x v="135"/>
    <x v="1"/>
    <x v="1"/>
    <x v="1"/>
  </r>
  <r>
    <x v="235"/>
    <x v="75"/>
    <x v="75"/>
    <x v="75"/>
    <x v="5"/>
    <x v="51"/>
    <x v="0"/>
    <x v="47"/>
    <x v="128"/>
    <x v="1"/>
    <x v="128"/>
    <x v="1"/>
    <x v="1"/>
    <x v="1"/>
  </r>
  <r>
    <x v="236"/>
    <x v="36"/>
    <x v="36"/>
    <x v="36"/>
    <x v="3"/>
    <x v="60"/>
    <x v="2"/>
    <x v="48"/>
    <x v="0"/>
    <x v="0"/>
    <x v="0"/>
    <x v="1"/>
    <x v="1"/>
    <x v="1"/>
  </r>
  <r>
    <x v="237"/>
    <x v="65"/>
    <x v="65"/>
    <x v="65"/>
    <x v="1"/>
    <x v="5"/>
    <x v="0"/>
    <x v="48"/>
    <x v="0"/>
    <x v="0"/>
    <x v="0"/>
    <x v="1"/>
    <x v="1"/>
    <x v="1"/>
  </r>
  <r>
    <x v="238"/>
    <x v="80"/>
    <x v="80"/>
    <x v="80"/>
    <x v="4"/>
    <x v="41"/>
    <x v="1"/>
    <x v="48"/>
    <x v="136"/>
    <x v="1"/>
    <x v="136"/>
    <x v="1"/>
    <x v="1"/>
    <x v="1"/>
  </r>
  <r>
    <x v="239"/>
    <x v="81"/>
    <x v="81"/>
    <x v="81"/>
    <x v="3"/>
    <x v="36"/>
    <x v="2"/>
    <x v="48"/>
    <x v="137"/>
    <x v="1"/>
    <x v="137"/>
    <x v="1"/>
    <x v="1"/>
    <x v="1"/>
  </r>
  <r>
    <x v="240"/>
    <x v="53"/>
    <x v="53"/>
    <x v="53"/>
    <x v="0"/>
    <x v="15"/>
    <x v="2"/>
    <x v="48"/>
    <x v="138"/>
    <x v="1"/>
    <x v="138"/>
    <x v="1"/>
    <x v="1"/>
    <x v="1"/>
  </r>
  <r>
    <x v="241"/>
    <x v="47"/>
    <x v="47"/>
    <x v="47"/>
    <x v="3"/>
    <x v="24"/>
    <x v="1"/>
    <x v="48"/>
    <x v="139"/>
    <x v="1"/>
    <x v="139"/>
    <x v="1"/>
    <x v="1"/>
    <x v="1"/>
  </r>
  <r>
    <x v="242"/>
    <x v="71"/>
    <x v="71"/>
    <x v="71"/>
    <x v="1"/>
    <x v="49"/>
    <x v="0"/>
    <x v="49"/>
    <x v="140"/>
    <x v="1"/>
    <x v="140"/>
    <x v="1"/>
    <x v="1"/>
    <x v="1"/>
  </r>
  <r>
    <x v="243"/>
    <x v="54"/>
    <x v="54"/>
    <x v="54"/>
    <x v="4"/>
    <x v="13"/>
    <x v="1"/>
    <x v="49"/>
    <x v="35"/>
    <x v="1"/>
    <x v="35"/>
    <x v="1"/>
    <x v="1"/>
    <x v="1"/>
  </r>
  <r>
    <x v="244"/>
    <x v="82"/>
    <x v="82"/>
    <x v="82"/>
    <x v="1"/>
    <x v="15"/>
    <x v="1"/>
    <x v="49"/>
    <x v="141"/>
    <x v="1"/>
    <x v="141"/>
    <x v="1"/>
    <x v="1"/>
    <x v="1"/>
  </r>
  <r>
    <x v="245"/>
    <x v="28"/>
    <x v="28"/>
    <x v="28"/>
    <x v="10"/>
    <x v="7"/>
    <x v="0"/>
    <x v="49"/>
    <x v="33"/>
    <x v="1"/>
    <x v="33"/>
    <x v="1"/>
    <x v="1"/>
    <x v="1"/>
  </r>
  <r>
    <x v="246"/>
    <x v="21"/>
    <x v="21"/>
    <x v="21"/>
    <x v="4"/>
    <x v="3"/>
    <x v="0"/>
    <x v="49"/>
    <x v="142"/>
    <x v="1"/>
    <x v="142"/>
    <x v="1"/>
    <x v="1"/>
    <x v="1"/>
  </r>
  <r>
    <x v="247"/>
    <x v="0"/>
    <x v="0"/>
    <x v="0"/>
    <x v="0"/>
    <x v="30"/>
    <x v="1"/>
    <x v="50"/>
    <x v="0"/>
    <x v="0"/>
    <x v="0"/>
    <x v="1"/>
    <x v="1"/>
    <x v="1"/>
  </r>
  <r>
    <x v="248"/>
    <x v="13"/>
    <x v="13"/>
    <x v="13"/>
    <x v="4"/>
    <x v="45"/>
    <x v="1"/>
    <x v="50"/>
    <x v="31"/>
    <x v="1"/>
    <x v="31"/>
    <x v="1"/>
    <x v="1"/>
    <x v="1"/>
  </r>
  <r>
    <x v="249"/>
    <x v="38"/>
    <x v="38"/>
    <x v="38"/>
    <x v="7"/>
    <x v="42"/>
    <x v="1"/>
    <x v="50"/>
    <x v="121"/>
    <x v="1"/>
    <x v="121"/>
    <x v="1"/>
    <x v="1"/>
    <x v="1"/>
  </r>
  <r>
    <x v="250"/>
    <x v="8"/>
    <x v="8"/>
    <x v="8"/>
    <x v="2"/>
    <x v="21"/>
    <x v="2"/>
    <x v="50"/>
    <x v="131"/>
    <x v="1"/>
    <x v="131"/>
    <x v="1"/>
    <x v="1"/>
    <x v="1"/>
  </r>
  <r>
    <x v="251"/>
    <x v="16"/>
    <x v="16"/>
    <x v="16"/>
    <x v="5"/>
    <x v="47"/>
    <x v="2"/>
    <x v="50"/>
    <x v="143"/>
    <x v="1"/>
    <x v="143"/>
    <x v="1"/>
    <x v="1"/>
    <x v="1"/>
  </r>
  <r>
    <x v="252"/>
    <x v="77"/>
    <x v="77"/>
    <x v="77"/>
    <x v="8"/>
    <x v="40"/>
    <x v="0"/>
    <x v="51"/>
    <x v="0"/>
    <x v="0"/>
    <x v="0"/>
    <x v="1"/>
    <x v="1"/>
    <x v="1"/>
  </r>
  <r>
    <x v="253"/>
    <x v="66"/>
    <x v="66"/>
    <x v="66"/>
    <x v="3"/>
    <x v="7"/>
    <x v="0"/>
    <x v="51"/>
    <x v="0"/>
    <x v="0"/>
    <x v="0"/>
    <x v="1"/>
    <x v="1"/>
    <x v="1"/>
  </r>
  <r>
    <x v="254"/>
    <x v="71"/>
    <x v="71"/>
    <x v="71"/>
    <x v="1"/>
    <x v="13"/>
    <x v="0"/>
    <x v="51"/>
    <x v="0"/>
    <x v="0"/>
    <x v="0"/>
    <x v="1"/>
    <x v="1"/>
    <x v="1"/>
  </r>
  <r>
    <x v="255"/>
    <x v="55"/>
    <x v="55"/>
    <x v="55"/>
    <x v="0"/>
    <x v="19"/>
    <x v="0"/>
    <x v="52"/>
    <x v="0"/>
    <x v="0"/>
    <x v="0"/>
    <x v="1"/>
    <x v="1"/>
    <x v="1"/>
  </r>
  <r>
    <x v="256"/>
    <x v="16"/>
    <x v="16"/>
    <x v="16"/>
    <x v="5"/>
    <x v="16"/>
    <x v="1"/>
    <x v="52"/>
    <x v="0"/>
    <x v="0"/>
    <x v="0"/>
    <x v="1"/>
    <x v="1"/>
    <x v="1"/>
  </r>
  <r>
    <x v="257"/>
    <x v="71"/>
    <x v="71"/>
    <x v="71"/>
    <x v="1"/>
    <x v="7"/>
    <x v="3"/>
    <x v="52"/>
    <x v="144"/>
    <x v="1"/>
    <x v="144"/>
    <x v="1"/>
    <x v="1"/>
    <x v="1"/>
  </r>
  <r>
    <x v="258"/>
    <x v="83"/>
    <x v="83"/>
    <x v="83"/>
    <x v="5"/>
    <x v="6"/>
    <x v="2"/>
    <x v="52"/>
    <x v="145"/>
    <x v="1"/>
    <x v="145"/>
    <x v="1"/>
    <x v="1"/>
    <x v="1"/>
  </r>
  <r>
    <x v="259"/>
    <x v="10"/>
    <x v="10"/>
    <x v="10"/>
    <x v="5"/>
    <x v="53"/>
    <x v="0"/>
    <x v="52"/>
    <x v="22"/>
    <x v="1"/>
    <x v="22"/>
    <x v="1"/>
    <x v="1"/>
    <x v="1"/>
  </r>
  <r>
    <x v="260"/>
    <x v="44"/>
    <x v="44"/>
    <x v="44"/>
    <x v="4"/>
    <x v="10"/>
    <x v="0"/>
    <x v="53"/>
    <x v="0"/>
    <x v="0"/>
    <x v="0"/>
    <x v="1"/>
    <x v="1"/>
    <x v="1"/>
  </r>
  <r>
    <x v="261"/>
    <x v="9"/>
    <x v="9"/>
    <x v="9"/>
    <x v="2"/>
    <x v="37"/>
    <x v="1"/>
    <x v="53"/>
    <x v="146"/>
    <x v="1"/>
    <x v="146"/>
    <x v="1"/>
    <x v="1"/>
    <x v="1"/>
  </r>
  <r>
    <x v="262"/>
    <x v="36"/>
    <x v="36"/>
    <x v="36"/>
    <x v="3"/>
    <x v="16"/>
    <x v="0"/>
    <x v="53"/>
    <x v="147"/>
    <x v="1"/>
    <x v="147"/>
    <x v="1"/>
    <x v="1"/>
    <x v="1"/>
  </r>
  <r>
    <x v="263"/>
    <x v="62"/>
    <x v="62"/>
    <x v="62"/>
    <x v="7"/>
    <x v="27"/>
    <x v="3"/>
    <x v="53"/>
    <x v="148"/>
    <x v="1"/>
    <x v="148"/>
    <x v="1"/>
    <x v="1"/>
    <x v="1"/>
  </r>
  <r>
    <x v="264"/>
    <x v="22"/>
    <x v="22"/>
    <x v="22"/>
    <x v="0"/>
    <x v="29"/>
    <x v="2"/>
    <x v="53"/>
    <x v="149"/>
    <x v="1"/>
    <x v="149"/>
    <x v="1"/>
    <x v="1"/>
    <x v="1"/>
  </r>
  <r>
    <x v="265"/>
    <x v="82"/>
    <x v="82"/>
    <x v="82"/>
    <x v="1"/>
    <x v="32"/>
    <x v="3"/>
    <x v="54"/>
    <x v="0"/>
    <x v="0"/>
    <x v="0"/>
    <x v="1"/>
    <x v="1"/>
    <x v="1"/>
  </r>
  <r>
    <x v="266"/>
    <x v="30"/>
    <x v="30"/>
    <x v="30"/>
    <x v="1"/>
    <x v="24"/>
    <x v="2"/>
    <x v="54"/>
    <x v="37"/>
    <x v="1"/>
    <x v="37"/>
    <x v="1"/>
    <x v="1"/>
    <x v="1"/>
  </r>
  <r>
    <x v="267"/>
    <x v="40"/>
    <x v="40"/>
    <x v="40"/>
    <x v="12"/>
    <x v="19"/>
    <x v="3"/>
    <x v="54"/>
    <x v="150"/>
    <x v="1"/>
    <x v="150"/>
    <x v="1"/>
    <x v="1"/>
    <x v="1"/>
  </r>
  <r>
    <x v="268"/>
    <x v="53"/>
    <x v="53"/>
    <x v="53"/>
    <x v="0"/>
    <x v="57"/>
    <x v="2"/>
    <x v="54"/>
    <x v="94"/>
    <x v="1"/>
    <x v="94"/>
    <x v="1"/>
    <x v="1"/>
    <x v="1"/>
  </r>
  <r>
    <x v="269"/>
    <x v="2"/>
    <x v="2"/>
    <x v="2"/>
    <x v="2"/>
    <x v="11"/>
    <x v="0"/>
    <x v="54"/>
    <x v="98"/>
    <x v="1"/>
    <x v="98"/>
    <x v="1"/>
    <x v="1"/>
    <x v="1"/>
  </r>
  <r>
    <x v="270"/>
    <x v="29"/>
    <x v="29"/>
    <x v="29"/>
    <x v="7"/>
    <x v="37"/>
    <x v="0"/>
    <x v="54"/>
    <x v="151"/>
    <x v="1"/>
    <x v="151"/>
    <x v="1"/>
    <x v="1"/>
    <x v="1"/>
  </r>
  <r>
    <x v="271"/>
    <x v="84"/>
    <x v="84"/>
    <x v="84"/>
    <x v="3"/>
    <x v="22"/>
    <x v="0"/>
    <x v="54"/>
    <x v="152"/>
    <x v="1"/>
    <x v="152"/>
    <x v="1"/>
    <x v="1"/>
    <x v="1"/>
  </r>
  <r>
    <x v="272"/>
    <x v="4"/>
    <x v="4"/>
    <x v="4"/>
    <x v="3"/>
    <x v="0"/>
    <x v="2"/>
    <x v="55"/>
    <x v="0"/>
    <x v="0"/>
    <x v="0"/>
    <x v="1"/>
    <x v="1"/>
    <x v="1"/>
  </r>
  <r>
    <x v="273"/>
    <x v="44"/>
    <x v="44"/>
    <x v="44"/>
    <x v="4"/>
    <x v="28"/>
    <x v="0"/>
    <x v="55"/>
    <x v="0"/>
    <x v="0"/>
    <x v="0"/>
    <x v="1"/>
    <x v="1"/>
    <x v="1"/>
  </r>
  <r>
    <x v="274"/>
    <x v="70"/>
    <x v="70"/>
    <x v="70"/>
    <x v="0"/>
    <x v="14"/>
    <x v="2"/>
    <x v="55"/>
    <x v="153"/>
    <x v="1"/>
    <x v="153"/>
    <x v="1"/>
    <x v="1"/>
    <x v="1"/>
  </r>
  <r>
    <x v="275"/>
    <x v="31"/>
    <x v="31"/>
    <x v="31"/>
    <x v="4"/>
    <x v="41"/>
    <x v="1"/>
    <x v="55"/>
    <x v="154"/>
    <x v="1"/>
    <x v="154"/>
    <x v="1"/>
    <x v="1"/>
    <x v="1"/>
  </r>
  <r>
    <x v="276"/>
    <x v="83"/>
    <x v="83"/>
    <x v="83"/>
    <x v="5"/>
    <x v="38"/>
    <x v="1"/>
    <x v="55"/>
    <x v="146"/>
    <x v="1"/>
    <x v="146"/>
    <x v="1"/>
    <x v="1"/>
    <x v="1"/>
  </r>
  <r>
    <x v="277"/>
    <x v="20"/>
    <x v="20"/>
    <x v="20"/>
    <x v="5"/>
    <x v="4"/>
    <x v="2"/>
    <x v="55"/>
    <x v="127"/>
    <x v="1"/>
    <x v="127"/>
    <x v="1"/>
    <x v="1"/>
    <x v="1"/>
  </r>
  <r>
    <x v="278"/>
    <x v="9"/>
    <x v="9"/>
    <x v="9"/>
    <x v="2"/>
    <x v="34"/>
    <x v="0"/>
    <x v="56"/>
    <x v="0"/>
    <x v="0"/>
    <x v="0"/>
    <x v="1"/>
    <x v="1"/>
    <x v="1"/>
  </r>
  <r>
    <x v="279"/>
    <x v="3"/>
    <x v="3"/>
    <x v="3"/>
    <x v="3"/>
    <x v="12"/>
    <x v="1"/>
    <x v="56"/>
    <x v="0"/>
    <x v="0"/>
    <x v="0"/>
    <x v="1"/>
    <x v="1"/>
    <x v="1"/>
  </r>
  <r>
    <x v="280"/>
    <x v="50"/>
    <x v="50"/>
    <x v="50"/>
    <x v="4"/>
    <x v="42"/>
    <x v="0"/>
    <x v="56"/>
    <x v="0"/>
    <x v="0"/>
    <x v="0"/>
    <x v="1"/>
    <x v="1"/>
    <x v="1"/>
  </r>
  <r>
    <x v="281"/>
    <x v="53"/>
    <x v="53"/>
    <x v="53"/>
    <x v="0"/>
    <x v="37"/>
    <x v="1"/>
    <x v="56"/>
    <x v="0"/>
    <x v="0"/>
    <x v="0"/>
    <x v="1"/>
    <x v="1"/>
    <x v="1"/>
  </r>
  <r>
    <x v="282"/>
    <x v="75"/>
    <x v="75"/>
    <x v="75"/>
    <x v="5"/>
    <x v="32"/>
    <x v="0"/>
    <x v="56"/>
    <x v="0"/>
    <x v="0"/>
    <x v="0"/>
    <x v="1"/>
    <x v="1"/>
    <x v="1"/>
  </r>
  <r>
    <x v="283"/>
    <x v="52"/>
    <x v="52"/>
    <x v="52"/>
    <x v="0"/>
    <x v="11"/>
    <x v="1"/>
    <x v="56"/>
    <x v="127"/>
    <x v="1"/>
    <x v="127"/>
    <x v="1"/>
    <x v="1"/>
    <x v="1"/>
  </r>
  <r>
    <x v="284"/>
    <x v="10"/>
    <x v="10"/>
    <x v="10"/>
    <x v="5"/>
    <x v="34"/>
    <x v="1"/>
    <x v="56"/>
    <x v="94"/>
    <x v="1"/>
    <x v="94"/>
    <x v="1"/>
    <x v="1"/>
    <x v="1"/>
  </r>
  <r>
    <x v="285"/>
    <x v="60"/>
    <x v="60"/>
    <x v="60"/>
    <x v="8"/>
    <x v="20"/>
    <x v="1"/>
    <x v="56"/>
    <x v="9"/>
    <x v="1"/>
    <x v="9"/>
    <x v="1"/>
    <x v="1"/>
    <x v="1"/>
  </r>
  <r>
    <x v="286"/>
    <x v="80"/>
    <x v="80"/>
    <x v="80"/>
    <x v="4"/>
    <x v="5"/>
    <x v="3"/>
    <x v="56"/>
    <x v="101"/>
    <x v="1"/>
    <x v="101"/>
    <x v="1"/>
    <x v="1"/>
    <x v="1"/>
  </r>
  <r>
    <x v="287"/>
    <x v="49"/>
    <x v="49"/>
    <x v="49"/>
    <x v="4"/>
    <x v="13"/>
    <x v="2"/>
    <x v="56"/>
    <x v="155"/>
    <x v="1"/>
    <x v="155"/>
    <x v="1"/>
    <x v="1"/>
    <x v="1"/>
  </r>
  <r>
    <x v="288"/>
    <x v="54"/>
    <x v="54"/>
    <x v="54"/>
    <x v="4"/>
    <x v="56"/>
    <x v="1"/>
    <x v="56"/>
    <x v="94"/>
    <x v="1"/>
    <x v="94"/>
    <x v="1"/>
    <x v="1"/>
    <x v="1"/>
  </r>
  <r>
    <x v="289"/>
    <x v="69"/>
    <x v="69"/>
    <x v="69"/>
    <x v="5"/>
    <x v="35"/>
    <x v="0"/>
    <x v="56"/>
    <x v="156"/>
    <x v="1"/>
    <x v="156"/>
    <x v="1"/>
    <x v="1"/>
    <x v="1"/>
  </r>
  <r>
    <x v="290"/>
    <x v="36"/>
    <x v="36"/>
    <x v="36"/>
    <x v="3"/>
    <x v="15"/>
    <x v="2"/>
    <x v="57"/>
    <x v="0"/>
    <x v="0"/>
    <x v="0"/>
    <x v="1"/>
    <x v="1"/>
    <x v="1"/>
  </r>
  <r>
    <x v="291"/>
    <x v="85"/>
    <x v="85"/>
    <x v="85"/>
    <x v="13"/>
    <x v="5"/>
    <x v="1"/>
    <x v="57"/>
    <x v="0"/>
    <x v="0"/>
    <x v="0"/>
    <x v="1"/>
    <x v="1"/>
    <x v="1"/>
  </r>
  <r>
    <x v="292"/>
    <x v="58"/>
    <x v="58"/>
    <x v="58"/>
    <x v="3"/>
    <x v="5"/>
    <x v="0"/>
    <x v="57"/>
    <x v="77"/>
    <x v="1"/>
    <x v="77"/>
    <x v="1"/>
    <x v="1"/>
    <x v="1"/>
  </r>
  <r>
    <x v="293"/>
    <x v="76"/>
    <x v="76"/>
    <x v="76"/>
    <x v="0"/>
    <x v="47"/>
    <x v="0"/>
    <x v="57"/>
    <x v="47"/>
    <x v="1"/>
    <x v="47"/>
    <x v="1"/>
    <x v="1"/>
    <x v="1"/>
  </r>
  <r>
    <x v="294"/>
    <x v="63"/>
    <x v="63"/>
    <x v="63"/>
    <x v="0"/>
    <x v="21"/>
    <x v="1"/>
    <x v="57"/>
    <x v="157"/>
    <x v="1"/>
    <x v="157"/>
    <x v="1"/>
    <x v="1"/>
    <x v="1"/>
  </r>
  <r>
    <x v="295"/>
    <x v="9"/>
    <x v="9"/>
    <x v="9"/>
    <x v="2"/>
    <x v="16"/>
    <x v="2"/>
    <x v="58"/>
    <x v="0"/>
    <x v="0"/>
    <x v="0"/>
    <x v="1"/>
    <x v="1"/>
    <x v="1"/>
  </r>
  <r>
    <x v="296"/>
    <x v="86"/>
    <x v="86"/>
    <x v="86"/>
    <x v="2"/>
    <x v="60"/>
    <x v="2"/>
    <x v="58"/>
    <x v="0"/>
    <x v="0"/>
    <x v="0"/>
    <x v="1"/>
    <x v="1"/>
    <x v="1"/>
  </r>
  <r>
    <x v="297"/>
    <x v="23"/>
    <x v="23"/>
    <x v="23"/>
    <x v="9"/>
    <x v="22"/>
    <x v="3"/>
    <x v="58"/>
    <x v="0"/>
    <x v="0"/>
    <x v="0"/>
    <x v="1"/>
    <x v="1"/>
    <x v="1"/>
  </r>
  <r>
    <x v="298"/>
    <x v="84"/>
    <x v="84"/>
    <x v="84"/>
    <x v="3"/>
    <x v="61"/>
    <x v="1"/>
    <x v="58"/>
    <x v="55"/>
    <x v="1"/>
    <x v="55"/>
    <x v="1"/>
    <x v="1"/>
    <x v="1"/>
  </r>
  <r>
    <x v="299"/>
    <x v="10"/>
    <x v="10"/>
    <x v="10"/>
    <x v="5"/>
    <x v="29"/>
    <x v="2"/>
    <x v="59"/>
    <x v="16"/>
    <x v="1"/>
    <x v="16"/>
    <x v="1"/>
    <x v="1"/>
    <x v="1"/>
  </r>
  <r>
    <x v="300"/>
    <x v="21"/>
    <x v="21"/>
    <x v="21"/>
    <x v="4"/>
    <x v="10"/>
    <x v="0"/>
    <x v="59"/>
    <x v="158"/>
    <x v="1"/>
    <x v="158"/>
    <x v="1"/>
    <x v="1"/>
    <x v="1"/>
  </r>
  <r>
    <x v="301"/>
    <x v="79"/>
    <x v="79"/>
    <x v="79"/>
    <x v="3"/>
    <x v="52"/>
    <x v="0"/>
    <x v="59"/>
    <x v="159"/>
    <x v="1"/>
    <x v="159"/>
    <x v="1"/>
    <x v="1"/>
    <x v="1"/>
  </r>
  <r>
    <x v="302"/>
    <x v="63"/>
    <x v="63"/>
    <x v="63"/>
    <x v="0"/>
    <x v="53"/>
    <x v="0"/>
    <x v="59"/>
    <x v="160"/>
    <x v="1"/>
    <x v="160"/>
    <x v="1"/>
    <x v="1"/>
    <x v="1"/>
  </r>
  <r>
    <x v="303"/>
    <x v="79"/>
    <x v="79"/>
    <x v="79"/>
    <x v="3"/>
    <x v="38"/>
    <x v="2"/>
    <x v="60"/>
    <x v="0"/>
    <x v="0"/>
    <x v="0"/>
    <x v="1"/>
    <x v="1"/>
    <x v="1"/>
  </r>
  <r>
    <x v="304"/>
    <x v="87"/>
    <x v="87"/>
    <x v="87"/>
    <x v="0"/>
    <x v="59"/>
    <x v="0"/>
    <x v="60"/>
    <x v="161"/>
    <x v="1"/>
    <x v="161"/>
    <x v="1"/>
    <x v="1"/>
    <x v="1"/>
  </r>
  <r>
    <x v="305"/>
    <x v="21"/>
    <x v="21"/>
    <x v="21"/>
    <x v="4"/>
    <x v="3"/>
    <x v="2"/>
    <x v="60"/>
    <x v="162"/>
    <x v="1"/>
    <x v="162"/>
    <x v="1"/>
    <x v="1"/>
    <x v="1"/>
  </r>
  <r>
    <x v="306"/>
    <x v="43"/>
    <x v="43"/>
    <x v="43"/>
    <x v="3"/>
    <x v="22"/>
    <x v="2"/>
    <x v="60"/>
    <x v="163"/>
    <x v="1"/>
    <x v="163"/>
    <x v="1"/>
    <x v="1"/>
    <x v="1"/>
  </r>
  <r>
    <x v="307"/>
    <x v="43"/>
    <x v="43"/>
    <x v="43"/>
    <x v="3"/>
    <x v="13"/>
    <x v="1"/>
    <x v="60"/>
    <x v="164"/>
    <x v="1"/>
    <x v="164"/>
    <x v="1"/>
    <x v="1"/>
    <x v="1"/>
  </r>
  <r>
    <x v="308"/>
    <x v="25"/>
    <x v="25"/>
    <x v="25"/>
    <x v="8"/>
    <x v="39"/>
    <x v="1"/>
    <x v="60"/>
    <x v="165"/>
    <x v="1"/>
    <x v="165"/>
    <x v="1"/>
    <x v="1"/>
    <x v="1"/>
  </r>
  <r>
    <x v="309"/>
    <x v="42"/>
    <x v="42"/>
    <x v="42"/>
    <x v="1"/>
    <x v="42"/>
    <x v="1"/>
    <x v="60"/>
    <x v="61"/>
    <x v="1"/>
    <x v="61"/>
    <x v="1"/>
    <x v="1"/>
    <x v="1"/>
  </r>
  <r>
    <x v="310"/>
    <x v="87"/>
    <x v="87"/>
    <x v="87"/>
    <x v="0"/>
    <x v="4"/>
    <x v="0"/>
    <x v="60"/>
    <x v="89"/>
    <x v="1"/>
    <x v="89"/>
    <x v="1"/>
    <x v="1"/>
    <x v="1"/>
  </r>
  <r>
    <x v="311"/>
    <x v="38"/>
    <x v="38"/>
    <x v="38"/>
    <x v="7"/>
    <x v="7"/>
    <x v="1"/>
    <x v="61"/>
    <x v="0"/>
    <x v="0"/>
    <x v="0"/>
    <x v="1"/>
    <x v="1"/>
    <x v="1"/>
  </r>
  <r>
    <x v="312"/>
    <x v="22"/>
    <x v="22"/>
    <x v="22"/>
    <x v="0"/>
    <x v="22"/>
    <x v="2"/>
    <x v="61"/>
    <x v="6"/>
    <x v="1"/>
    <x v="6"/>
    <x v="1"/>
    <x v="1"/>
    <x v="1"/>
  </r>
  <r>
    <x v="313"/>
    <x v="79"/>
    <x v="79"/>
    <x v="79"/>
    <x v="3"/>
    <x v="31"/>
    <x v="1"/>
    <x v="61"/>
    <x v="148"/>
    <x v="1"/>
    <x v="148"/>
    <x v="1"/>
    <x v="1"/>
    <x v="1"/>
  </r>
  <r>
    <x v="314"/>
    <x v="26"/>
    <x v="26"/>
    <x v="26"/>
    <x v="9"/>
    <x v="54"/>
    <x v="1"/>
    <x v="61"/>
    <x v="166"/>
    <x v="1"/>
    <x v="166"/>
    <x v="1"/>
    <x v="1"/>
    <x v="1"/>
  </r>
  <r>
    <x v="315"/>
    <x v="76"/>
    <x v="76"/>
    <x v="76"/>
    <x v="0"/>
    <x v="38"/>
    <x v="1"/>
    <x v="61"/>
    <x v="130"/>
    <x v="1"/>
    <x v="130"/>
    <x v="1"/>
    <x v="1"/>
    <x v="1"/>
  </r>
  <r>
    <x v="316"/>
    <x v="18"/>
    <x v="18"/>
    <x v="18"/>
    <x v="1"/>
    <x v="25"/>
    <x v="1"/>
    <x v="62"/>
    <x v="0"/>
    <x v="0"/>
    <x v="0"/>
    <x v="1"/>
    <x v="1"/>
    <x v="1"/>
  </r>
  <r>
    <x v="317"/>
    <x v="37"/>
    <x v="37"/>
    <x v="37"/>
    <x v="11"/>
    <x v="59"/>
    <x v="0"/>
    <x v="62"/>
    <x v="44"/>
    <x v="1"/>
    <x v="44"/>
    <x v="1"/>
    <x v="1"/>
    <x v="1"/>
  </r>
  <r>
    <x v="318"/>
    <x v="31"/>
    <x v="31"/>
    <x v="31"/>
    <x v="4"/>
    <x v="41"/>
    <x v="1"/>
    <x v="62"/>
    <x v="167"/>
    <x v="1"/>
    <x v="167"/>
    <x v="1"/>
    <x v="1"/>
    <x v="1"/>
  </r>
  <r>
    <x v="319"/>
    <x v="60"/>
    <x v="60"/>
    <x v="60"/>
    <x v="8"/>
    <x v="14"/>
    <x v="0"/>
    <x v="62"/>
    <x v="42"/>
    <x v="1"/>
    <x v="42"/>
    <x v="1"/>
    <x v="1"/>
    <x v="1"/>
  </r>
  <r>
    <x v="320"/>
    <x v="2"/>
    <x v="2"/>
    <x v="2"/>
    <x v="2"/>
    <x v="44"/>
    <x v="2"/>
    <x v="63"/>
    <x v="46"/>
    <x v="1"/>
    <x v="46"/>
    <x v="1"/>
    <x v="1"/>
    <x v="1"/>
  </r>
  <r>
    <x v="321"/>
    <x v="2"/>
    <x v="2"/>
    <x v="2"/>
    <x v="2"/>
    <x v="56"/>
    <x v="2"/>
    <x v="63"/>
    <x v="168"/>
    <x v="1"/>
    <x v="168"/>
    <x v="1"/>
    <x v="1"/>
    <x v="1"/>
  </r>
  <r>
    <x v="322"/>
    <x v="65"/>
    <x v="65"/>
    <x v="65"/>
    <x v="1"/>
    <x v="10"/>
    <x v="1"/>
    <x v="63"/>
    <x v="79"/>
    <x v="1"/>
    <x v="79"/>
    <x v="1"/>
    <x v="1"/>
    <x v="1"/>
  </r>
  <r>
    <x v="323"/>
    <x v="39"/>
    <x v="39"/>
    <x v="39"/>
    <x v="3"/>
    <x v="41"/>
    <x v="0"/>
    <x v="63"/>
    <x v="169"/>
    <x v="1"/>
    <x v="169"/>
    <x v="1"/>
    <x v="1"/>
    <x v="1"/>
  </r>
  <r>
    <x v="324"/>
    <x v="88"/>
    <x v="88"/>
    <x v="88"/>
    <x v="5"/>
    <x v="55"/>
    <x v="0"/>
    <x v="63"/>
    <x v="170"/>
    <x v="1"/>
    <x v="170"/>
    <x v="1"/>
    <x v="1"/>
    <x v="1"/>
  </r>
  <r>
    <x v="325"/>
    <x v="78"/>
    <x v="78"/>
    <x v="78"/>
    <x v="9"/>
    <x v="6"/>
    <x v="0"/>
    <x v="64"/>
    <x v="0"/>
    <x v="0"/>
    <x v="0"/>
    <x v="1"/>
    <x v="1"/>
    <x v="1"/>
  </r>
  <r>
    <x v="326"/>
    <x v="74"/>
    <x v="74"/>
    <x v="74"/>
    <x v="13"/>
    <x v="15"/>
    <x v="1"/>
    <x v="64"/>
    <x v="0"/>
    <x v="0"/>
    <x v="0"/>
    <x v="1"/>
    <x v="1"/>
    <x v="1"/>
  </r>
  <r>
    <x v="327"/>
    <x v="60"/>
    <x v="60"/>
    <x v="60"/>
    <x v="8"/>
    <x v="8"/>
    <x v="1"/>
    <x v="64"/>
    <x v="0"/>
    <x v="0"/>
    <x v="0"/>
    <x v="1"/>
    <x v="1"/>
    <x v="1"/>
  </r>
  <r>
    <x v="328"/>
    <x v="15"/>
    <x v="15"/>
    <x v="15"/>
    <x v="7"/>
    <x v="25"/>
    <x v="0"/>
    <x v="64"/>
    <x v="171"/>
    <x v="1"/>
    <x v="171"/>
    <x v="1"/>
    <x v="1"/>
    <x v="1"/>
  </r>
  <r>
    <x v="329"/>
    <x v="6"/>
    <x v="6"/>
    <x v="6"/>
    <x v="4"/>
    <x v="41"/>
    <x v="0"/>
    <x v="64"/>
    <x v="16"/>
    <x v="1"/>
    <x v="16"/>
    <x v="1"/>
    <x v="1"/>
    <x v="1"/>
  </r>
  <r>
    <x v="330"/>
    <x v="70"/>
    <x v="70"/>
    <x v="70"/>
    <x v="0"/>
    <x v="55"/>
    <x v="1"/>
    <x v="64"/>
    <x v="172"/>
    <x v="1"/>
    <x v="172"/>
    <x v="1"/>
    <x v="1"/>
    <x v="1"/>
  </r>
  <r>
    <x v="331"/>
    <x v="72"/>
    <x v="72"/>
    <x v="72"/>
    <x v="1"/>
    <x v="9"/>
    <x v="1"/>
    <x v="65"/>
    <x v="0"/>
    <x v="0"/>
    <x v="0"/>
    <x v="1"/>
    <x v="1"/>
    <x v="1"/>
  </r>
  <r>
    <x v="332"/>
    <x v="5"/>
    <x v="5"/>
    <x v="5"/>
    <x v="2"/>
    <x v="61"/>
    <x v="0"/>
    <x v="65"/>
    <x v="0"/>
    <x v="0"/>
    <x v="0"/>
    <x v="1"/>
    <x v="1"/>
    <x v="1"/>
  </r>
  <r>
    <x v="333"/>
    <x v="12"/>
    <x v="12"/>
    <x v="12"/>
    <x v="1"/>
    <x v="10"/>
    <x v="0"/>
    <x v="65"/>
    <x v="77"/>
    <x v="1"/>
    <x v="77"/>
    <x v="1"/>
    <x v="1"/>
    <x v="1"/>
  </r>
  <r>
    <x v="334"/>
    <x v="87"/>
    <x v="87"/>
    <x v="87"/>
    <x v="0"/>
    <x v="31"/>
    <x v="2"/>
    <x v="65"/>
    <x v="78"/>
    <x v="1"/>
    <x v="78"/>
    <x v="1"/>
    <x v="1"/>
    <x v="1"/>
  </r>
  <r>
    <x v="335"/>
    <x v="22"/>
    <x v="22"/>
    <x v="22"/>
    <x v="0"/>
    <x v="22"/>
    <x v="0"/>
    <x v="66"/>
    <x v="0"/>
    <x v="0"/>
    <x v="0"/>
    <x v="1"/>
    <x v="1"/>
    <x v="1"/>
  </r>
  <r>
    <x v="336"/>
    <x v="29"/>
    <x v="29"/>
    <x v="29"/>
    <x v="7"/>
    <x v="41"/>
    <x v="1"/>
    <x v="66"/>
    <x v="0"/>
    <x v="0"/>
    <x v="0"/>
    <x v="1"/>
    <x v="1"/>
    <x v="1"/>
  </r>
  <r>
    <x v="337"/>
    <x v="49"/>
    <x v="49"/>
    <x v="49"/>
    <x v="4"/>
    <x v="15"/>
    <x v="0"/>
    <x v="66"/>
    <x v="173"/>
    <x v="1"/>
    <x v="173"/>
    <x v="1"/>
    <x v="1"/>
    <x v="1"/>
  </r>
  <r>
    <x v="338"/>
    <x v="60"/>
    <x v="60"/>
    <x v="60"/>
    <x v="8"/>
    <x v="8"/>
    <x v="2"/>
    <x v="66"/>
    <x v="174"/>
    <x v="1"/>
    <x v="174"/>
    <x v="1"/>
    <x v="1"/>
    <x v="1"/>
  </r>
  <r>
    <x v="339"/>
    <x v="33"/>
    <x v="33"/>
    <x v="33"/>
    <x v="3"/>
    <x v="10"/>
    <x v="0"/>
    <x v="67"/>
    <x v="0"/>
    <x v="0"/>
    <x v="0"/>
    <x v="1"/>
    <x v="1"/>
    <x v="1"/>
  </r>
  <r>
    <x v="340"/>
    <x v="60"/>
    <x v="60"/>
    <x v="60"/>
    <x v="8"/>
    <x v="33"/>
    <x v="1"/>
    <x v="67"/>
    <x v="12"/>
    <x v="1"/>
    <x v="12"/>
    <x v="1"/>
    <x v="1"/>
    <x v="1"/>
  </r>
  <r>
    <x v="341"/>
    <x v="40"/>
    <x v="40"/>
    <x v="40"/>
    <x v="12"/>
    <x v="33"/>
    <x v="1"/>
    <x v="67"/>
    <x v="175"/>
    <x v="1"/>
    <x v="175"/>
    <x v="1"/>
    <x v="1"/>
    <x v="1"/>
  </r>
  <r>
    <x v="342"/>
    <x v="38"/>
    <x v="38"/>
    <x v="38"/>
    <x v="7"/>
    <x v="3"/>
    <x v="0"/>
    <x v="67"/>
    <x v="127"/>
    <x v="1"/>
    <x v="127"/>
    <x v="1"/>
    <x v="1"/>
    <x v="1"/>
  </r>
  <r>
    <x v="343"/>
    <x v="67"/>
    <x v="67"/>
    <x v="67"/>
    <x v="8"/>
    <x v="48"/>
    <x v="0"/>
    <x v="67"/>
    <x v="176"/>
    <x v="1"/>
    <x v="176"/>
    <x v="1"/>
    <x v="1"/>
    <x v="1"/>
  </r>
  <r>
    <x v="344"/>
    <x v="65"/>
    <x v="65"/>
    <x v="65"/>
    <x v="1"/>
    <x v="44"/>
    <x v="1"/>
    <x v="67"/>
    <x v="79"/>
    <x v="1"/>
    <x v="79"/>
    <x v="1"/>
    <x v="1"/>
    <x v="1"/>
  </r>
  <r>
    <x v="345"/>
    <x v="24"/>
    <x v="24"/>
    <x v="24"/>
    <x v="0"/>
    <x v="10"/>
    <x v="2"/>
    <x v="68"/>
    <x v="0"/>
    <x v="0"/>
    <x v="0"/>
    <x v="1"/>
    <x v="1"/>
    <x v="1"/>
  </r>
  <r>
    <x v="346"/>
    <x v="52"/>
    <x v="52"/>
    <x v="52"/>
    <x v="0"/>
    <x v="22"/>
    <x v="0"/>
    <x v="68"/>
    <x v="145"/>
    <x v="1"/>
    <x v="145"/>
    <x v="1"/>
    <x v="1"/>
    <x v="1"/>
  </r>
  <r>
    <x v="347"/>
    <x v="22"/>
    <x v="22"/>
    <x v="22"/>
    <x v="0"/>
    <x v="42"/>
    <x v="2"/>
    <x v="68"/>
    <x v="177"/>
    <x v="1"/>
    <x v="177"/>
    <x v="1"/>
    <x v="1"/>
    <x v="1"/>
  </r>
  <r>
    <x v="348"/>
    <x v="71"/>
    <x v="71"/>
    <x v="71"/>
    <x v="1"/>
    <x v="0"/>
    <x v="1"/>
    <x v="68"/>
    <x v="178"/>
    <x v="1"/>
    <x v="178"/>
    <x v="1"/>
    <x v="1"/>
    <x v="1"/>
  </r>
  <r>
    <x v="349"/>
    <x v="57"/>
    <x v="57"/>
    <x v="57"/>
    <x v="4"/>
    <x v="57"/>
    <x v="2"/>
    <x v="69"/>
    <x v="0"/>
    <x v="0"/>
    <x v="0"/>
    <x v="1"/>
    <x v="1"/>
    <x v="1"/>
  </r>
  <r>
    <x v="350"/>
    <x v="52"/>
    <x v="52"/>
    <x v="52"/>
    <x v="0"/>
    <x v="41"/>
    <x v="0"/>
    <x v="69"/>
    <x v="149"/>
    <x v="1"/>
    <x v="149"/>
    <x v="1"/>
    <x v="1"/>
    <x v="1"/>
  </r>
  <r>
    <x v="351"/>
    <x v="74"/>
    <x v="74"/>
    <x v="74"/>
    <x v="13"/>
    <x v="61"/>
    <x v="3"/>
    <x v="69"/>
    <x v="179"/>
    <x v="1"/>
    <x v="179"/>
    <x v="1"/>
    <x v="1"/>
    <x v="1"/>
  </r>
  <r>
    <x v="352"/>
    <x v="30"/>
    <x v="30"/>
    <x v="30"/>
    <x v="1"/>
    <x v="42"/>
    <x v="2"/>
    <x v="69"/>
    <x v="161"/>
    <x v="1"/>
    <x v="161"/>
    <x v="1"/>
    <x v="1"/>
    <x v="1"/>
  </r>
  <r>
    <x v="353"/>
    <x v="49"/>
    <x v="49"/>
    <x v="49"/>
    <x v="4"/>
    <x v="8"/>
    <x v="2"/>
    <x v="70"/>
    <x v="0"/>
    <x v="0"/>
    <x v="0"/>
    <x v="1"/>
    <x v="1"/>
    <x v="1"/>
  </r>
  <r>
    <x v="354"/>
    <x v="36"/>
    <x v="36"/>
    <x v="36"/>
    <x v="3"/>
    <x v="37"/>
    <x v="0"/>
    <x v="70"/>
    <x v="0"/>
    <x v="0"/>
    <x v="0"/>
    <x v="1"/>
    <x v="1"/>
    <x v="1"/>
  </r>
  <r>
    <x v="355"/>
    <x v="20"/>
    <x v="20"/>
    <x v="20"/>
    <x v="5"/>
    <x v="17"/>
    <x v="1"/>
    <x v="70"/>
    <x v="160"/>
    <x v="1"/>
    <x v="160"/>
    <x v="1"/>
    <x v="1"/>
    <x v="1"/>
  </r>
  <r>
    <x v="356"/>
    <x v="82"/>
    <x v="82"/>
    <x v="82"/>
    <x v="1"/>
    <x v="22"/>
    <x v="2"/>
    <x v="70"/>
    <x v="157"/>
    <x v="1"/>
    <x v="157"/>
    <x v="1"/>
    <x v="1"/>
    <x v="1"/>
  </r>
  <r>
    <x v="357"/>
    <x v="88"/>
    <x v="88"/>
    <x v="88"/>
    <x v="5"/>
    <x v="17"/>
    <x v="0"/>
    <x v="70"/>
    <x v="104"/>
    <x v="1"/>
    <x v="104"/>
    <x v="1"/>
    <x v="1"/>
    <x v="1"/>
  </r>
  <r>
    <x v="358"/>
    <x v="89"/>
    <x v="89"/>
    <x v="89"/>
    <x v="5"/>
    <x v="24"/>
    <x v="0"/>
    <x v="70"/>
    <x v="155"/>
    <x v="1"/>
    <x v="155"/>
    <x v="1"/>
    <x v="1"/>
    <x v="1"/>
  </r>
  <r>
    <x v="359"/>
    <x v="59"/>
    <x v="59"/>
    <x v="59"/>
    <x v="3"/>
    <x v="8"/>
    <x v="0"/>
    <x v="71"/>
    <x v="0"/>
    <x v="0"/>
    <x v="0"/>
    <x v="1"/>
    <x v="1"/>
    <x v="1"/>
  </r>
  <r>
    <x v="360"/>
    <x v="16"/>
    <x v="16"/>
    <x v="16"/>
    <x v="5"/>
    <x v="19"/>
    <x v="2"/>
    <x v="71"/>
    <x v="78"/>
    <x v="1"/>
    <x v="78"/>
    <x v="1"/>
    <x v="1"/>
    <x v="1"/>
  </r>
  <r>
    <x v="361"/>
    <x v="68"/>
    <x v="68"/>
    <x v="68"/>
    <x v="2"/>
    <x v="3"/>
    <x v="2"/>
    <x v="71"/>
    <x v="180"/>
    <x v="1"/>
    <x v="180"/>
    <x v="1"/>
    <x v="1"/>
    <x v="1"/>
  </r>
  <r>
    <x v="362"/>
    <x v="9"/>
    <x v="9"/>
    <x v="9"/>
    <x v="2"/>
    <x v="47"/>
    <x v="2"/>
    <x v="71"/>
    <x v="5"/>
    <x v="1"/>
    <x v="5"/>
    <x v="1"/>
    <x v="1"/>
    <x v="1"/>
  </r>
  <r>
    <x v="363"/>
    <x v="85"/>
    <x v="85"/>
    <x v="85"/>
    <x v="13"/>
    <x v="33"/>
    <x v="2"/>
    <x v="72"/>
    <x v="0"/>
    <x v="0"/>
    <x v="0"/>
    <x v="1"/>
    <x v="1"/>
    <x v="1"/>
  </r>
  <r>
    <x v="364"/>
    <x v="31"/>
    <x v="31"/>
    <x v="31"/>
    <x v="4"/>
    <x v="19"/>
    <x v="0"/>
    <x v="72"/>
    <x v="0"/>
    <x v="0"/>
    <x v="0"/>
    <x v="1"/>
    <x v="1"/>
    <x v="1"/>
  </r>
  <r>
    <x v="365"/>
    <x v="62"/>
    <x v="62"/>
    <x v="62"/>
    <x v="7"/>
    <x v="55"/>
    <x v="0"/>
    <x v="72"/>
    <x v="138"/>
    <x v="1"/>
    <x v="138"/>
    <x v="1"/>
    <x v="1"/>
    <x v="1"/>
  </r>
  <r>
    <x v="366"/>
    <x v="79"/>
    <x v="79"/>
    <x v="79"/>
    <x v="3"/>
    <x v="24"/>
    <x v="2"/>
    <x v="72"/>
    <x v="78"/>
    <x v="1"/>
    <x v="78"/>
    <x v="1"/>
    <x v="1"/>
    <x v="1"/>
  </r>
  <r>
    <x v="367"/>
    <x v="53"/>
    <x v="53"/>
    <x v="53"/>
    <x v="0"/>
    <x v="19"/>
    <x v="0"/>
    <x v="72"/>
    <x v="117"/>
    <x v="1"/>
    <x v="117"/>
    <x v="1"/>
    <x v="1"/>
    <x v="1"/>
  </r>
  <r>
    <x v="368"/>
    <x v="87"/>
    <x v="87"/>
    <x v="87"/>
    <x v="0"/>
    <x v="48"/>
    <x v="1"/>
    <x v="72"/>
    <x v="181"/>
    <x v="1"/>
    <x v="181"/>
    <x v="1"/>
    <x v="1"/>
    <x v="1"/>
  </r>
  <r>
    <x v="369"/>
    <x v="75"/>
    <x v="75"/>
    <x v="75"/>
    <x v="5"/>
    <x v="3"/>
    <x v="2"/>
    <x v="72"/>
    <x v="182"/>
    <x v="1"/>
    <x v="182"/>
    <x v="1"/>
    <x v="1"/>
    <x v="1"/>
  </r>
  <r>
    <x v="370"/>
    <x v="36"/>
    <x v="36"/>
    <x v="36"/>
    <x v="3"/>
    <x v="45"/>
    <x v="2"/>
    <x v="72"/>
    <x v="25"/>
    <x v="1"/>
    <x v="25"/>
    <x v="1"/>
    <x v="1"/>
    <x v="1"/>
  </r>
  <r>
    <x v="371"/>
    <x v="14"/>
    <x v="14"/>
    <x v="14"/>
    <x v="6"/>
    <x v="15"/>
    <x v="1"/>
    <x v="73"/>
    <x v="183"/>
    <x v="1"/>
    <x v="183"/>
    <x v="1"/>
    <x v="1"/>
    <x v="1"/>
  </r>
  <r>
    <x v="372"/>
    <x v="50"/>
    <x v="50"/>
    <x v="50"/>
    <x v="4"/>
    <x v="12"/>
    <x v="0"/>
    <x v="73"/>
    <x v="127"/>
    <x v="1"/>
    <x v="127"/>
    <x v="1"/>
    <x v="1"/>
    <x v="1"/>
  </r>
  <r>
    <x v="373"/>
    <x v="5"/>
    <x v="5"/>
    <x v="5"/>
    <x v="2"/>
    <x v="31"/>
    <x v="1"/>
    <x v="73"/>
    <x v="184"/>
    <x v="1"/>
    <x v="184"/>
    <x v="1"/>
    <x v="1"/>
    <x v="1"/>
  </r>
  <r>
    <x v="374"/>
    <x v="56"/>
    <x v="56"/>
    <x v="56"/>
    <x v="9"/>
    <x v="21"/>
    <x v="0"/>
    <x v="73"/>
    <x v="130"/>
    <x v="1"/>
    <x v="130"/>
    <x v="1"/>
    <x v="1"/>
    <x v="1"/>
  </r>
  <r>
    <x v="375"/>
    <x v="79"/>
    <x v="79"/>
    <x v="79"/>
    <x v="3"/>
    <x v="57"/>
    <x v="1"/>
    <x v="73"/>
    <x v="8"/>
    <x v="1"/>
    <x v="8"/>
    <x v="1"/>
    <x v="1"/>
    <x v="1"/>
  </r>
  <r>
    <x v="376"/>
    <x v="44"/>
    <x v="44"/>
    <x v="44"/>
    <x v="4"/>
    <x v="35"/>
    <x v="2"/>
    <x v="73"/>
    <x v="185"/>
    <x v="1"/>
    <x v="185"/>
    <x v="1"/>
    <x v="1"/>
    <x v="1"/>
  </r>
  <r>
    <x v="377"/>
    <x v="79"/>
    <x v="79"/>
    <x v="79"/>
    <x v="3"/>
    <x v="18"/>
    <x v="0"/>
    <x v="73"/>
    <x v="37"/>
    <x v="1"/>
    <x v="37"/>
    <x v="1"/>
    <x v="1"/>
    <x v="1"/>
  </r>
  <r>
    <x v="378"/>
    <x v="46"/>
    <x v="46"/>
    <x v="46"/>
    <x v="2"/>
    <x v="31"/>
    <x v="2"/>
    <x v="74"/>
    <x v="0"/>
    <x v="0"/>
    <x v="0"/>
    <x v="1"/>
    <x v="1"/>
    <x v="1"/>
  </r>
  <r>
    <x v="379"/>
    <x v="13"/>
    <x v="13"/>
    <x v="13"/>
    <x v="4"/>
    <x v="9"/>
    <x v="1"/>
    <x v="74"/>
    <x v="12"/>
    <x v="1"/>
    <x v="12"/>
    <x v="1"/>
    <x v="1"/>
    <x v="1"/>
  </r>
  <r>
    <x v="380"/>
    <x v="46"/>
    <x v="46"/>
    <x v="46"/>
    <x v="2"/>
    <x v="0"/>
    <x v="2"/>
    <x v="74"/>
    <x v="48"/>
    <x v="1"/>
    <x v="48"/>
    <x v="1"/>
    <x v="1"/>
    <x v="1"/>
  </r>
  <r>
    <x v="381"/>
    <x v="90"/>
    <x v="90"/>
    <x v="90"/>
    <x v="9"/>
    <x v="31"/>
    <x v="3"/>
    <x v="74"/>
    <x v="186"/>
    <x v="1"/>
    <x v="186"/>
    <x v="1"/>
    <x v="1"/>
    <x v="1"/>
  </r>
  <r>
    <x v="382"/>
    <x v="36"/>
    <x v="36"/>
    <x v="36"/>
    <x v="3"/>
    <x v="31"/>
    <x v="2"/>
    <x v="75"/>
    <x v="0"/>
    <x v="0"/>
    <x v="0"/>
    <x v="1"/>
    <x v="1"/>
    <x v="1"/>
  </r>
  <r>
    <x v="383"/>
    <x v="54"/>
    <x v="54"/>
    <x v="54"/>
    <x v="4"/>
    <x v="34"/>
    <x v="1"/>
    <x v="75"/>
    <x v="65"/>
    <x v="1"/>
    <x v="65"/>
    <x v="1"/>
    <x v="1"/>
    <x v="1"/>
  </r>
  <r>
    <x v="384"/>
    <x v="3"/>
    <x v="3"/>
    <x v="3"/>
    <x v="3"/>
    <x v="54"/>
    <x v="0"/>
    <x v="75"/>
    <x v="162"/>
    <x v="1"/>
    <x v="162"/>
    <x v="1"/>
    <x v="1"/>
    <x v="1"/>
  </r>
  <r>
    <x v="385"/>
    <x v="48"/>
    <x v="48"/>
    <x v="48"/>
    <x v="13"/>
    <x v="33"/>
    <x v="1"/>
    <x v="75"/>
    <x v="187"/>
    <x v="1"/>
    <x v="187"/>
    <x v="1"/>
    <x v="1"/>
    <x v="1"/>
  </r>
  <r>
    <x v="386"/>
    <x v="52"/>
    <x v="52"/>
    <x v="52"/>
    <x v="0"/>
    <x v="18"/>
    <x v="2"/>
    <x v="75"/>
    <x v="103"/>
    <x v="1"/>
    <x v="103"/>
    <x v="1"/>
    <x v="1"/>
    <x v="1"/>
  </r>
  <r>
    <x v="387"/>
    <x v="15"/>
    <x v="15"/>
    <x v="15"/>
    <x v="7"/>
    <x v="25"/>
    <x v="2"/>
    <x v="75"/>
    <x v="164"/>
    <x v="1"/>
    <x v="164"/>
    <x v="1"/>
    <x v="1"/>
    <x v="1"/>
  </r>
  <r>
    <x v="388"/>
    <x v="55"/>
    <x v="55"/>
    <x v="55"/>
    <x v="0"/>
    <x v="48"/>
    <x v="0"/>
    <x v="75"/>
    <x v="39"/>
    <x v="1"/>
    <x v="39"/>
    <x v="1"/>
    <x v="1"/>
    <x v="1"/>
  </r>
  <r>
    <x v="389"/>
    <x v="26"/>
    <x v="26"/>
    <x v="26"/>
    <x v="9"/>
    <x v="41"/>
    <x v="2"/>
    <x v="75"/>
    <x v="188"/>
    <x v="1"/>
    <x v="188"/>
    <x v="1"/>
    <x v="1"/>
    <x v="1"/>
  </r>
  <r>
    <x v="390"/>
    <x v="56"/>
    <x v="56"/>
    <x v="56"/>
    <x v="9"/>
    <x v="49"/>
    <x v="0"/>
    <x v="76"/>
    <x v="0"/>
    <x v="0"/>
    <x v="0"/>
    <x v="1"/>
    <x v="1"/>
    <x v="1"/>
  </r>
  <r>
    <x v="391"/>
    <x v="55"/>
    <x v="55"/>
    <x v="55"/>
    <x v="0"/>
    <x v="36"/>
    <x v="3"/>
    <x v="76"/>
    <x v="189"/>
    <x v="1"/>
    <x v="189"/>
    <x v="1"/>
    <x v="1"/>
    <x v="1"/>
  </r>
  <r>
    <x v="392"/>
    <x v="65"/>
    <x v="65"/>
    <x v="65"/>
    <x v="1"/>
    <x v="25"/>
    <x v="0"/>
    <x v="77"/>
    <x v="0"/>
    <x v="0"/>
    <x v="0"/>
    <x v="1"/>
    <x v="1"/>
    <x v="1"/>
  </r>
  <r>
    <x v="393"/>
    <x v="74"/>
    <x v="74"/>
    <x v="74"/>
    <x v="13"/>
    <x v="14"/>
    <x v="3"/>
    <x v="77"/>
    <x v="34"/>
    <x v="1"/>
    <x v="34"/>
    <x v="1"/>
    <x v="1"/>
    <x v="1"/>
  </r>
  <r>
    <x v="394"/>
    <x v="81"/>
    <x v="81"/>
    <x v="81"/>
    <x v="3"/>
    <x v="7"/>
    <x v="2"/>
    <x v="77"/>
    <x v="7"/>
    <x v="1"/>
    <x v="7"/>
    <x v="1"/>
    <x v="1"/>
    <x v="1"/>
  </r>
  <r>
    <x v="395"/>
    <x v="24"/>
    <x v="24"/>
    <x v="24"/>
    <x v="0"/>
    <x v="54"/>
    <x v="0"/>
    <x v="78"/>
    <x v="0"/>
    <x v="0"/>
    <x v="0"/>
    <x v="1"/>
    <x v="1"/>
    <x v="1"/>
  </r>
  <r>
    <x v="396"/>
    <x v="73"/>
    <x v="73"/>
    <x v="73"/>
    <x v="0"/>
    <x v="31"/>
    <x v="1"/>
    <x v="78"/>
    <x v="0"/>
    <x v="0"/>
    <x v="0"/>
    <x v="1"/>
    <x v="1"/>
    <x v="1"/>
  </r>
  <r>
    <x v="397"/>
    <x v="32"/>
    <x v="32"/>
    <x v="32"/>
    <x v="8"/>
    <x v="3"/>
    <x v="0"/>
    <x v="78"/>
    <x v="64"/>
    <x v="1"/>
    <x v="64"/>
    <x v="1"/>
    <x v="1"/>
    <x v="1"/>
  </r>
  <r>
    <x v="398"/>
    <x v="52"/>
    <x v="52"/>
    <x v="52"/>
    <x v="0"/>
    <x v="2"/>
    <x v="3"/>
    <x v="78"/>
    <x v="34"/>
    <x v="1"/>
    <x v="34"/>
    <x v="1"/>
    <x v="1"/>
    <x v="1"/>
  </r>
  <r>
    <x v="399"/>
    <x v="3"/>
    <x v="3"/>
    <x v="3"/>
    <x v="3"/>
    <x v="49"/>
    <x v="1"/>
    <x v="78"/>
    <x v="156"/>
    <x v="1"/>
    <x v="156"/>
    <x v="1"/>
    <x v="1"/>
    <x v="1"/>
  </r>
  <r>
    <x v="400"/>
    <x v="25"/>
    <x v="25"/>
    <x v="25"/>
    <x v="8"/>
    <x v="3"/>
    <x v="1"/>
    <x v="79"/>
    <x v="0"/>
    <x v="0"/>
    <x v="0"/>
    <x v="1"/>
    <x v="1"/>
    <x v="1"/>
  </r>
  <r>
    <x v="401"/>
    <x v="50"/>
    <x v="50"/>
    <x v="50"/>
    <x v="4"/>
    <x v="24"/>
    <x v="2"/>
    <x v="79"/>
    <x v="0"/>
    <x v="0"/>
    <x v="0"/>
    <x v="1"/>
    <x v="1"/>
    <x v="1"/>
  </r>
  <r>
    <x v="402"/>
    <x v="1"/>
    <x v="1"/>
    <x v="1"/>
    <x v="1"/>
    <x v="56"/>
    <x v="1"/>
    <x v="79"/>
    <x v="76"/>
    <x v="1"/>
    <x v="76"/>
    <x v="1"/>
    <x v="1"/>
    <x v="1"/>
  </r>
  <r>
    <x v="403"/>
    <x v="76"/>
    <x v="76"/>
    <x v="76"/>
    <x v="0"/>
    <x v="57"/>
    <x v="0"/>
    <x v="80"/>
    <x v="190"/>
    <x v="1"/>
    <x v="190"/>
    <x v="1"/>
    <x v="1"/>
    <x v="1"/>
  </r>
  <r>
    <x v="404"/>
    <x v="75"/>
    <x v="75"/>
    <x v="75"/>
    <x v="5"/>
    <x v="44"/>
    <x v="0"/>
    <x v="80"/>
    <x v="186"/>
    <x v="1"/>
    <x v="186"/>
    <x v="1"/>
    <x v="1"/>
    <x v="1"/>
  </r>
  <r>
    <x v="405"/>
    <x v="55"/>
    <x v="55"/>
    <x v="55"/>
    <x v="0"/>
    <x v="33"/>
    <x v="2"/>
    <x v="81"/>
    <x v="0"/>
    <x v="0"/>
    <x v="0"/>
    <x v="1"/>
    <x v="1"/>
    <x v="1"/>
  </r>
  <r>
    <x v="406"/>
    <x v="13"/>
    <x v="13"/>
    <x v="13"/>
    <x v="4"/>
    <x v="52"/>
    <x v="0"/>
    <x v="81"/>
    <x v="191"/>
    <x v="1"/>
    <x v="191"/>
    <x v="1"/>
    <x v="1"/>
    <x v="1"/>
  </r>
  <r>
    <x v="407"/>
    <x v="8"/>
    <x v="8"/>
    <x v="8"/>
    <x v="2"/>
    <x v="23"/>
    <x v="0"/>
    <x v="81"/>
    <x v="75"/>
    <x v="1"/>
    <x v="75"/>
    <x v="1"/>
    <x v="1"/>
    <x v="1"/>
  </r>
  <r>
    <x v="408"/>
    <x v="53"/>
    <x v="53"/>
    <x v="53"/>
    <x v="0"/>
    <x v="38"/>
    <x v="2"/>
    <x v="81"/>
    <x v="192"/>
    <x v="1"/>
    <x v="192"/>
    <x v="1"/>
    <x v="1"/>
    <x v="1"/>
  </r>
  <r>
    <x v="409"/>
    <x v="62"/>
    <x v="62"/>
    <x v="62"/>
    <x v="7"/>
    <x v="22"/>
    <x v="1"/>
    <x v="81"/>
    <x v="39"/>
    <x v="1"/>
    <x v="39"/>
    <x v="1"/>
    <x v="1"/>
    <x v="1"/>
  </r>
  <r>
    <x v="410"/>
    <x v="48"/>
    <x v="48"/>
    <x v="48"/>
    <x v="13"/>
    <x v="51"/>
    <x v="0"/>
    <x v="81"/>
    <x v="82"/>
    <x v="1"/>
    <x v="82"/>
    <x v="1"/>
    <x v="1"/>
    <x v="1"/>
  </r>
  <r>
    <x v="411"/>
    <x v="67"/>
    <x v="67"/>
    <x v="67"/>
    <x v="8"/>
    <x v="42"/>
    <x v="0"/>
    <x v="82"/>
    <x v="193"/>
    <x v="1"/>
    <x v="193"/>
    <x v="1"/>
    <x v="1"/>
    <x v="1"/>
  </r>
  <r>
    <x v="412"/>
    <x v="86"/>
    <x v="86"/>
    <x v="86"/>
    <x v="2"/>
    <x v="34"/>
    <x v="0"/>
    <x v="82"/>
    <x v="194"/>
    <x v="1"/>
    <x v="194"/>
    <x v="1"/>
    <x v="1"/>
    <x v="1"/>
  </r>
  <r>
    <x v="413"/>
    <x v="72"/>
    <x v="72"/>
    <x v="72"/>
    <x v="1"/>
    <x v="18"/>
    <x v="1"/>
    <x v="82"/>
    <x v="193"/>
    <x v="1"/>
    <x v="193"/>
    <x v="1"/>
    <x v="1"/>
    <x v="1"/>
  </r>
  <r>
    <x v="414"/>
    <x v="45"/>
    <x v="45"/>
    <x v="45"/>
    <x v="12"/>
    <x v="52"/>
    <x v="0"/>
    <x v="82"/>
    <x v="23"/>
    <x v="1"/>
    <x v="23"/>
    <x v="1"/>
    <x v="1"/>
    <x v="1"/>
  </r>
  <r>
    <x v="415"/>
    <x v="35"/>
    <x v="35"/>
    <x v="35"/>
    <x v="2"/>
    <x v="3"/>
    <x v="2"/>
    <x v="82"/>
    <x v="42"/>
    <x v="1"/>
    <x v="42"/>
    <x v="1"/>
    <x v="1"/>
    <x v="1"/>
  </r>
  <r>
    <x v="416"/>
    <x v="39"/>
    <x v="39"/>
    <x v="39"/>
    <x v="3"/>
    <x v="19"/>
    <x v="0"/>
    <x v="83"/>
    <x v="0"/>
    <x v="0"/>
    <x v="0"/>
    <x v="1"/>
    <x v="1"/>
    <x v="1"/>
  </r>
  <r>
    <x v="417"/>
    <x v="57"/>
    <x v="57"/>
    <x v="57"/>
    <x v="4"/>
    <x v="61"/>
    <x v="0"/>
    <x v="83"/>
    <x v="123"/>
    <x v="1"/>
    <x v="123"/>
    <x v="1"/>
    <x v="1"/>
    <x v="1"/>
  </r>
  <r>
    <x v="418"/>
    <x v="57"/>
    <x v="57"/>
    <x v="57"/>
    <x v="4"/>
    <x v="6"/>
    <x v="2"/>
    <x v="83"/>
    <x v="195"/>
    <x v="1"/>
    <x v="195"/>
    <x v="1"/>
    <x v="1"/>
    <x v="1"/>
  </r>
  <r>
    <x v="419"/>
    <x v="81"/>
    <x v="81"/>
    <x v="81"/>
    <x v="3"/>
    <x v="37"/>
    <x v="0"/>
    <x v="83"/>
    <x v="77"/>
    <x v="1"/>
    <x v="77"/>
    <x v="1"/>
    <x v="1"/>
    <x v="1"/>
  </r>
  <r>
    <x v="420"/>
    <x v="31"/>
    <x v="31"/>
    <x v="31"/>
    <x v="4"/>
    <x v="3"/>
    <x v="3"/>
    <x v="83"/>
    <x v="196"/>
    <x v="1"/>
    <x v="196"/>
    <x v="1"/>
    <x v="1"/>
    <x v="1"/>
  </r>
  <r>
    <x v="421"/>
    <x v="1"/>
    <x v="1"/>
    <x v="1"/>
    <x v="1"/>
    <x v="31"/>
    <x v="1"/>
    <x v="84"/>
    <x v="197"/>
    <x v="1"/>
    <x v="197"/>
    <x v="1"/>
    <x v="1"/>
    <x v="1"/>
  </r>
  <r>
    <x v="422"/>
    <x v="63"/>
    <x v="63"/>
    <x v="63"/>
    <x v="0"/>
    <x v="57"/>
    <x v="1"/>
    <x v="85"/>
    <x v="0"/>
    <x v="0"/>
    <x v="0"/>
    <x v="1"/>
    <x v="1"/>
    <x v="1"/>
  </r>
  <r>
    <x v="423"/>
    <x v="22"/>
    <x v="22"/>
    <x v="22"/>
    <x v="0"/>
    <x v="19"/>
    <x v="0"/>
    <x v="85"/>
    <x v="147"/>
    <x v="1"/>
    <x v="147"/>
    <x v="1"/>
    <x v="1"/>
    <x v="1"/>
  </r>
  <r>
    <x v="424"/>
    <x v="35"/>
    <x v="35"/>
    <x v="35"/>
    <x v="2"/>
    <x v="18"/>
    <x v="2"/>
    <x v="85"/>
    <x v="103"/>
    <x v="1"/>
    <x v="103"/>
    <x v="1"/>
    <x v="1"/>
    <x v="1"/>
  </r>
  <r>
    <x v="425"/>
    <x v="73"/>
    <x v="73"/>
    <x v="73"/>
    <x v="0"/>
    <x v="54"/>
    <x v="0"/>
    <x v="85"/>
    <x v="101"/>
    <x v="1"/>
    <x v="101"/>
    <x v="1"/>
    <x v="1"/>
    <x v="1"/>
  </r>
  <r>
    <x v="426"/>
    <x v="85"/>
    <x v="85"/>
    <x v="85"/>
    <x v="13"/>
    <x v="3"/>
    <x v="1"/>
    <x v="85"/>
    <x v="198"/>
    <x v="1"/>
    <x v="198"/>
    <x v="1"/>
    <x v="1"/>
    <x v="1"/>
  </r>
  <r>
    <x v="427"/>
    <x v="12"/>
    <x v="12"/>
    <x v="12"/>
    <x v="1"/>
    <x v="7"/>
    <x v="0"/>
    <x v="85"/>
    <x v="91"/>
    <x v="1"/>
    <x v="91"/>
    <x v="1"/>
    <x v="1"/>
    <x v="1"/>
  </r>
  <r>
    <x v="428"/>
    <x v="68"/>
    <x v="68"/>
    <x v="68"/>
    <x v="2"/>
    <x v="41"/>
    <x v="0"/>
    <x v="86"/>
    <x v="0"/>
    <x v="0"/>
    <x v="0"/>
    <x v="1"/>
    <x v="1"/>
    <x v="1"/>
  </r>
  <r>
    <x v="429"/>
    <x v="58"/>
    <x v="58"/>
    <x v="58"/>
    <x v="3"/>
    <x v="59"/>
    <x v="0"/>
    <x v="86"/>
    <x v="0"/>
    <x v="0"/>
    <x v="0"/>
    <x v="1"/>
    <x v="1"/>
    <x v="1"/>
  </r>
  <r>
    <x v="430"/>
    <x v="22"/>
    <x v="22"/>
    <x v="22"/>
    <x v="0"/>
    <x v="38"/>
    <x v="1"/>
    <x v="86"/>
    <x v="0"/>
    <x v="0"/>
    <x v="0"/>
    <x v="1"/>
    <x v="1"/>
    <x v="1"/>
  </r>
  <r>
    <x v="431"/>
    <x v="69"/>
    <x v="69"/>
    <x v="69"/>
    <x v="5"/>
    <x v="42"/>
    <x v="2"/>
    <x v="86"/>
    <x v="129"/>
    <x v="1"/>
    <x v="129"/>
    <x v="1"/>
    <x v="1"/>
    <x v="1"/>
  </r>
  <r>
    <x v="432"/>
    <x v="57"/>
    <x v="57"/>
    <x v="57"/>
    <x v="4"/>
    <x v="9"/>
    <x v="2"/>
    <x v="86"/>
    <x v="191"/>
    <x v="1"/>
    <x v="191"/>
    <x v="1"/>
    <x v="1"/>
    <x v="1"/>
  </r>
  <r>
    <x v="433"/>
    <x v="4"/>
    <x v="4"/>
    <x v="4"/>
    <x v="3"/>
    <x v="45"/>
    <x v="2"/>
    <x v="86"/>
    <x v="77"/>
    <x v="1"/>
    <x v="77"/>
    <x v="1"/>
    <x v="1"/>
    <x v="1"/>
  </r>
  <r>
    <x v="434"/>
    <x v="56"/>
    <x v="56"/>
    <x v="56"/>
    <x v="9"/>
    <x v="11"/>
    <x v="0"/>
    <x v="86"/>
    <x v="72"/>
    <x v="1"/>
    <x v="72"/>
    <x v="1"/>
    <x v="1"/>
    <x v="1"/>
  </r>
  <r>
    <x v="435"/>
    <x v="48"/>
    <x v="48"/>
    <x v="48"/>
    <x v="13"/>
    <x v="4"/>
    <x v="1"/>
    <x v="86"/>
    <x v="199"/>
    <x v="1"/>
    <x v="199"/>
    <x v="1"/>
    <x v="1"/>
    <x v="1"/>
  </r>
  <r>
    <x v="436"/>
    <x v="61"/>
    <x v="61"/>
    <x v="61"/>
    <x v="2"/>
    <x v="39"/>
    <x v="2"/>
    <x v="87"/>
    <x v="0"/>
    <x v="0"/>
    <x v="0"/>
    <x v="1"/>
    <x v="1"/>
    <x v="1"/>
  </r>
  <r>
    <x v="437"/>
    <x v="52"/>
    <x v="52"/>
    <x v="52"/>
    <x v="0"/>
    <x v="51"/>
    <x v="0"/>
    <x v="87"/>
    <x v="0"/>
    <x v="0"/>
    <x v="0"/>
    <x v="1"/>
    <x v="1"/>
    <x v="1"/>
  </r>
  <r>
    <x v="438"/>
    <x v="54"/>
    <x v="54"/>
    <x v="54"/>
    <x v="4"/>
    <x v="54"/>
    <x v="0"/>
    <x v="87"/>
    <x v="200"/>
    <x v="1"/>
    <x v="200"/>
    <x v="1"/>
    <x v="1"/>
    <x v="1"/>
  </r>
  <r>
    <x v="439"/>
    <x v="57"/>
    <x v="57"/>
    <x v="57"/>
    <x v="4"/>
    <x v="24"/>
    <x v="0"/>
    <x v="87"/>
    <x v="201"/>
    <x v="1"/>
    <x v="201"/>
    <x v="1"/>
    <x v="1"/>
    <x v="1"/>
  </r>
  <r>
    <x v="440"/>
    <x v="36"/>
    <x v="36"/>
    <x v="36"/>
    <x v="3"/>
    <x v="24"/>
    <x v="2"/>
    <x v="87"/>
    <x v="16"/>
    <x v="1"/>
    <x v="16"/>
    <x v="1"/>
    <x v="1"/>
    <x v="1"/>
  </r>
  <r>
    <x v="441"/>
    <x v="26"/>
    <x v="26"/>
    <x v="26"/>
    <x v="9"/>
    <x v="10"/>
    <x v="0"/>
    <x v="87"/>
    <x v="120"/>
    <x v="1"/>
    <x v="120"/>
    <x v="1"/>
    <x v="1"/>
    <x v="1"/>
  </r>
  <r>
    <x v="442"/>
    <x v="45"/>
    <x v="45"/>
    <x v="45"/>
    <x v="12"/>
    <x v="31"/>
    <x v="3"/>
    <x v="87"/>
    <x v="86"/>
    <x v="1"/>
    <x v="86"/>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6DE906-9CE7-48F7-AB93-71D78C0B0D2A}"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6:W9" firstHeaderRow="0" firstDataRow="1" firstDataCol="1"/>
  <pivotFields count="17">
    <pivotField axis="axisRow"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axis="axisRow" showAll="0">
      <items count="92">
        <item x="16"/>
        <item x="71"/>
        <item x="57"/>
        <item x="13"/>
        <item x="18"/>
        <item x="73"/>
        <item x="31"/>
        <item x="69"/>
        <item x="17"/>
        <item x="21"/>
        <item x="38"/>
        <item x="11"/>
        <item x="25"/>
        <item x="60"/>
        <item x="30"/>
        <item x="78"/>
        <item x="85"/>
        <item x="58"/>
        <item x="7"/>
        <item x="43"/>
        <item x="77"/>
        <item x="44"/>
        <item x="87"/>
        <item x="50"/>
        <item x="8"/>
        <item x="79"/>
        <item x="26"/>
        <item x="12"/>
        <item x="29"/>
        <item x="27"/>
        <item x="61"/>
        <item x="84"/>
        <item x="49"/>
        <item x="23"/>
        <item x="45"/>
        <item x="33"/>
        <item x="68"/>
        <item x="88"/>
        <item x="86"/>
        <item x="67"/>
        <item x="76"/>
        <item x="22"/>
        <item x="41"/>
        <item x="20"/>
        <item x="53"/>
        <item x="34"/>
        <item x="19"/>
        <item x="37"/>
        <item x="14"/>
        <item x="24"/>
        <item x="64"/>
        <item x="6"/>
        <item x="72"/>
        <item x="1"/>
        <item x="54"/>
        <item x="81"/>
        <item x="15"/>
        <item x="2"/>
        <item x="10"/>
        <item x="70"/>
        <item x="62"/>
        <item x="82"/>
        <item x="75"/>
        <item x="39"/>
        <item x="32"/>
        <item x="83"/>
        <item x="52"/>
        <item x="55"/>
        <item x="4"/>
        <item x="59"/>
        <item x="74"/>
        <item x="42"/>
        <item x="56"/>
        <item x="36"/>
        <item x="80"/>
        <item x="66"/>
        <item x="35"/>
        <item x="46"/>
        <item x="47"/>
        <item x="3"/>
        <item x="89"/>
        <item x="28"/>
        <item x="9"/>
        <item x="65"/>
        <item x="51"/>
        <item x="90"/>
        <item x="40"/>
        <item x="63"/>
        <item x="48"/>
        <item x="5"/>
        <item x="0"/>
        <item t="default"/>
      </items>
    </pivotField>
    <pivotField axis="axisRow" showAll="0">
      <items count="92">
        <item x="58"/>
        <item x="61"/>
        <item x="24"/>
        <item x="89"/>
        <item x="69"/>
        <item x="46"/>
        <item x="42"/>
        <item x="18"/>
        <item x="62"/>
        <item x="5"/>
        <item x="30"/>
        <item x="26"/>
        <item x="1"/>
        <item x="60"/>
        <item x="86"/>
        <item x="20"/>
        <item x="49"/>
        <item x="6"/>
        <item x="83"/>
        <item x="84"/>
        <item x="75"/>
        <item x="9"/>
        <item x="48"/>
        <item x="70"/>
        <item x="22"/>
        <item x="37"/>
        <item x="32"/>
        <item x="81"/>
        <item x="11"/>
        <item x="72"/>
        <item x="3"/>
        <item x="39"/>
        <item x="67"/>
        <item x="14"/>
        <item x="23"/>
        <item x="36"/>
        <item x="8"/>
        <item x="28"/>
        <item x="47"/>
        <item x="64"/>
        <item x="63"/>
        <item x="59"/>
        <item x="54"/>
        <item x="57"/>
        <item x="2"/>
        <item x="17"/>
        <item x="21"/>
        <item x="0"/>
        <item x="33"/>
        <item x="27"/>
        <item x="31"/>
        <item x="66"/>
        <item x="76"/>
        <item x="45"/>
        <item x="16"/>
        <item x="74"/>
        <item x="35"/>
        <item x="43"/>
        <item x="4"/>
        <item x="13"/>
        <item x="71"/>
        <item x="19"/>
        <item x="25"/>
        <item x="82"/>
        <item x="15"/>
        <item x="52"/>
        <item x="87"/>
        <item x="38"/>
        <item x="80"/>
        <item x="55"/>
        <item x="90"/>
        <item x="73"/>
        <item x="85"/>
        <item x="68"/>
        <item x="53"/>
        <item x="7"/>
        <item x="51"/>
        <item x="79"/>
        <item x="56"/>
        <item x="41"/>
        <item x="12"/>
        <item x="77"/>
        <item x="50"/>
        <item x="40"/>
        <item x="88"/>
        <item x="78"/>
        <item x="44"/>
        <item x="34"/>
        <item x="29"/>
        <item x="65"/>
        <item x="10"/>
        <item t="default"/>
      </items>
    </pivotField>
    <pivotField axis="axisRow" showAll="0">
      <items count="92">
        <item x="69"/>
        <item x="18"/>
        <item x="57"/>
        <item x="31"/>
        <item x="16"/>
        <item x="13"/>
        <item x="71"/>
        <item x="73"/>
        <item x="17"/>
        <item x="21"/>
        <item x="11"/>
        <item x="38"/>
        <item x="58"/>
        <item x="30"/>
        <item x="60"/>
        <item x="25"/>
        <item x="85"/>
        <item x="78"/>
        <item x="7"/>
        <item x="43"/>
        <item x="87"/>
        <item x="77"/>
        <item x="50"/>
        <item x="44"/>
        <item x="8"/>
        <item x="79"/>
        <item x="26"/>
        <item x="12"/>
        <item x="61"/>
        <item x="84"/>
        <item x="27"/>
        <item x="29"/>
        <item x="86"/>
        <item x="49"/>
        <item x="67"/>
        <item x="23"/>
        <item x="33"/>
        <item x="76"/>
        <item x="45"/>
        <item x="68"/>
        <item x="88"/>
        <item x="22"/>
        <item x="41"/>
        <item x="20"/>
        <item x="37"/>
        <item x="19"/>
        <item x="53"/>
        <item x="34"/>
        <item x="24"/>
        <item x="14"/>
        <item x="64"/>
        <item x="1"/>
        <item x="6"/>
        <item x="81"/>
        <item x="72"/>
        <item x="54"/>
        <item x="2"/>
        <item x="15"/>
        <item x="62"/>
        <item x="75"/>
        <item x="70"/>
        <item x="32"/>
        <item x="39"/>
        <item x="82"/>
        <item x="10"/>
        <item x="89"/>
        <item x="46"/>
        <item x="42"/>
        <item x="83"/>
        <item x="9"/>
        <item x="3"/>
        <item x="36"/>
        <item x="28"/>
        <item x="47"/>
        <item x="59"/>
        <item x="66"/>
        <item x="74"/>
        <item x="35"/>
        <item x="4"/>
        <item x="52"/>
        <item x="80"/>
        <item x="55"/>
        <item x="56"/>
        <item x="65"/>
        <item x="51"/>
        <item x="5"/>
        <item x="48"/>
        <item x="63"/>
        <item x="90"/>
        <item x="40"/>
        <item x="0"/>
        <item t="default"/>
      </items>
    </pivotField>
    <pivotField axis="axisRow" showAll="0">
      <items count="15">
        <item x="7"/>
        <item x="10"/>
        <item x="1"/>
        <item x="8"/>
        <item x="3"/>
        <item x="6"/>
        <item x="9"/>
        <item x="0"/>
        <item x="11"/>
        <item x="4"/>
        <item x="2"/>
        <item x="12"/>
        <item x="5"/>
        <item x="13"/>
        <item t="default"/>
      </items>
    </pivotField>
    <pivotField axis="axisRow" showAll="0">
      <items count="63">
        <item x="54"/>
        <item x="42"/>
        <item x="19"/>
        <item x="41"/>
        <item x="15"/>
        <item x="25"/>
        <item x="30"/>
        <item x="4"/>
        <item x="16"/>
        <item x="39"/>
        <item x="48"/>
        <item x="57"/>
        <item x="60"/>
        <item x="13"/>
        <item x="56"/>
        <item x="38"/>
        <item x="5"/>
        <item x="61"/>
        <item x="21"/>
        <item x="43"/>
        <item x="52"/>
        <item x="26"/>
        <item x="33"/>
        <item x="0"/>
        <item x="31"/>
        <item x="9"/>
        <item x="37"/>
        <item x="22"/>
        <item x="6"/>
        <item x="2"/>
        <item x="1"/>
        <item x="47"/>
        <item x="28"/>
        <item x="58"/>
        <item x="14"/>
        <item x="55"/>
        <item x="34"/>
        <item x="51"/>
        <item x="44"/>
        <item x="23"/>
        <item x="24"/>
        <item x="7"/>
        <item x="35"/>
        <item x="8"/>
        <item x="45"/>
        <item x="10"/>
        <item x="46"/>
        <item x="50"/>
        <item x="27"/>
        <item x="49"/>
        <item x="40"/>
        <item x="11"/>
        <item x="53"/>
        <item x="20"/>
        <item x="32"/>
        <item x="18"/>
        <item x="29"/>
        <item x="36"/>
        <item x="3"/>
        <item x="59"/>
        <item x="12"/>
        <item x="17"/>
        <item t="default"/>
      </items>
    </pivotField>
    <pivotField axis="axisRow" showAll="0">
      <items count="5">
        <item x="1"/>
        <item x="2"/>
        <item x="3"/>
        <item x="0"/>
        <item t="default"/>
      </items>
    </pivotField>
    <pivotField axis="axisRow"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axis="axisRow" showAll="0">
      <items count="3">
        <item x="0"/>
        <item x="1"/>
        <item t="default"/>
      </items>
    </pivotField>
    <pivotField dataField="1" numFmtId="165"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2">
    <field x="16"/>
    <field x="15"/>
    <field x="14"/>
    <field x="6"/>
    <field x="7"/>
    <field x="9"/>
    <field x="0"/>
    <field x="1"/>
    <field x="2"/>
    <field x="3"/>
    <field x="4"/>
    <field x="5"/>
  </rowFields>
  <rowItems count="3">
    <i>
      <x v="1"/>
    </i>
    <i>
      <x v="2"/>
    </i>
    <i t="grand">
      <x/>
    </i>
  </rowItems>
  <colFields count="1">
    <field x="-2"/>
  </colFields>
  <colItems count="2">
    <i>
      <x/>
    </i>
    <i i="1">
      <x v="1"/>
    </i>
  </colItems>
  <dataFields count="2">
    <dataField name="Sum of Purchase Amount" fld="8" baseField="0" baseItem="0"/>
    <dataField name="Sum of Profit" fld="1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EE7901-1423-48B0-B0A9-CACF8D2BAAA0}"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67" firstHeaderRow="1" firstDataRow="1" firstDataCol="1" rowPageCount="2" colPageCount="1"/>
  <pivotFields count="17">
    <pivotField dataField="1"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pivotField showAll="0"/>
    <pivotField showAll="0"/>
    <pivotField showAll="0"/>
    <pivotField axis="axisRow" showAll="0" sortType="descending">
      <items count="63">
        <item x="54"/>
        <item x="42"/>
        <item x="19"/>
        <item x="41"/>
        <item x="15"/>
        <item x="25"/>
        <item x="30"/>
        <item x="4"/>
        <item x="16"/>
        <item x="39"/>
        <item x="48"/>
        <item x="57"/>
        <item x="60"/>
        <item x="13"/>
        <item x="56"/>
        <item x="38"/>
        <item x="5"/>
        <item x="61"/>
        <item x="21"/>
        <item x="43"/>
        <item x="52"/>
        <item x="26"/>
        <item x="33"/>
        <item x="0"/>
        <item x="31"/>
        <item x="9"/>
        <item x="37"/>
        <item x="22"/>
        <item x="6"/>
        <item x="2"/>
        <item x="1"/>
        <item x="47"/>
        <item x="28"/>
        <item x="58"/>
        <item x="14"/>
        <item x="55"/>
        <item x="34"/>
        <item x="51"/>
        <item x="44"/>
        <item x="23"/>
        <item x="24"/>
        <item x="7"/>
        <item x="35"/>
        <item x="8"/>
        <item x="45"/>
        <item x="10"/>
        <item x="46"/>
        <item x="50"/>
        <item x="27"/>
        <item x="49"/>
        <item x="40"/>
        <item x="11"/>
        <item x="53"/>
        <item x="20"/>
        <item x="32"/>
        <item x="18"/>
        <item x="29"/>
        <item x="36"/>
        <item x="3"/>
        <item x="59"/>
        <item x="12"/>
        <item x="17"/>
        <item t="default"/>
      </items>
      <autoSortScope>
        <pivotArea dataOnly="0" outline="0" fieldPosition="0">
          <references count="1">
            <reference field="4294967294" count="1" selected="0">
              <x v="0"/>
            </reference>
          </references>
        </pivotArea>
      </autoSortScope>
    </pivotField>
    <pivotField showAll="0"/>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axis="axisPage" showAll="0">
      <items count="203">
        <item x="137"/>
        <item x="193"/>
        <item x="130"/>
        <item x="31"/>
        <item x="44"/>
        <item x="89"/>
        <item x="17"/>
        <item x="142"/>
        <item x="23"/>
        <item x="129"/>
        <item x="70"/>
        <item x="128"/>
        <item x="16"/>
        <item x="103"/>
        <item x="29"/>
        <item x="19"/>
        <item x="148"/>
        <item x="97"/>
        <item x="104"/>
        <item x="168"/>
        <item x="73"/>
        <item x="157"/>
        <item x="178"/>
        <item x="165"/>
        <item x="36"/>
        <item x="81"/>
        <item x="48"/>
        <item x="199"/>
        <item x="39"/>
        <item x="102"/>
        <item x="37"/>
        <item x="175"/>
        <item x="108"/>
        <item x="153"/>
        <item x="87"/>
        <item x="169"/>
        <item x="184"/>
        <item x="105"/>
        <item x="186"/>
        <item x="15"/>
        <item x="149"/>
        <item x="174"/>
        <item x="20"/>
        <item x="96"/>
        <item x="98"/>
        <item x="197"/>
        <item x="91"/>
        <item x="76"/>
        <item x="143"/>
        <item x="179"/>
        <item x="171"/>
        <item x="120"/>
        <item x="34"/>
        <item x="77"/>
        <item x="101"/>
        <item x="173"/>
        <item x="22"/>
        <item x="7"/>
        <item x="82"/>
        <item x="100"/>
        <item x="55"/>
        <item x="75"/>
        <item x="156"/>
        <item x="57"/>
        <item x="71"/>
        <item x="8"/>
        <item x="35"/>
        <item x="28"/>
        <item x="5"/>
        <item x="152"/>
        <item x="200"/>
        <item x="54"/>
        <item x="72"/>
        <item x="136"/>
        <item x="170"/>
        <item x="68"/>
        <item x="6"/>
        <item x="160"/>
        <item x="46"/>
        <item x="65"/>
        <item x="138"/>
        <item x="4"/>
        <item x="119"/>
        <item x="40"/>
        <item x="111"/>
        <item x="47"/>
        <item x="42"/>
        <item x="125"/>
        <item x="9"/>
        <item x="145"/>
        <item x="132"/>
        <item x="53"/>
        <item x="188"/>
        <item x="140"/>
        <item x="64"/>
        <item x="146"/>
        <item x="126"/>
        <item x="94"/>
        <item x="25"/>
        <item x="85"/>
        <item x="116"/>
        <item x="162"/>
        <item x="135"/>
        <item x="155"/>
        <item x="63"/>
        <item x="172"/>
        <item x="147"/>
        <item x="49"/>
        <item x="88"/>
        <item x="12"/>
        <item x="107"/>
        <item x="78"/>
        <item x="51"/>
        <item x="127"/>
        <item x="182"/>
        <item x="163"/>
        <item x="114"/>
        <item x="150"/>
        <item x="61"/>
        <item x="18"/>
        <item x="151"/>
        <item x="161"/>
        <item x="3"/>
        <item x="14"/>
        <item x="52"/>
        <item x="121"/>
        <item x="189"/>
        <item x="164"/>
        <item x="59"/>
        <item x="32"/>
        <item x="10"/>
        <item x="141"/>
        <item x="33"/>
        <item x="1"/>
        <item x="192"/>
        <item x="26"/>
        <item x="131"/>
        <item x="195"/>
        <item x="176"/>
        <item x="117"/>
        <item x="191"/>
        <item x="11"/>
        <item x="2"/>
        <item x="30"/>
        <item x="38"/>
        <item x="198"/>
        <item x="83"/>
        <item x="112"/>
        <item x="124"/>
        <item x="196"/>
        <item x="177"/>
        <item x="66"/>
        <item x="41"/>
        <item x="60"/>
        <item x="158"/>
        <item x="183"/>
        <item x="90"/>
        <item x="86"/>
        <item x="181"/>
        <item x="166"/>
        <item x="109"/>
        <item x="154"/>
        <item x="106"/>
        <item x="13"/>
        <item x="56"/>
        <item x="187"/>
        <item x="58"/>
        <item x="84"/>
        <item x="43"/>
        <item x="110"/>
        <item x="93"/>
        <item x="21"/>
        <item x="190"/>
        <item x="79"/>
        <item x="62"/>
        <item x="118"/>
        <item x="92"/>
        <item x="74"/>
        <item x="180"/>
        <item x="50"/>
        <item x="167"/>
        <item x="113"/>
        <item x="123"/>
        <item x="139"/>
        <item x="144"/>
        <item x="99"/>
        <item x="194"/>
        <item x="24"/>
        <item x="185"/>
        <item x="45"/>
        <item x="69"/>
        <item x="159"/>
        <item x="133"/>
        <item x="80"/>
        <item x="27"/>
        <item x="115"/>
        <item x="201"/>
        <item x="134"/>
        <item x="67"/>
        <item x="95"/>
        <item x="122"/>
        <item x="0"/>
        <item t="default"/>
      </items>
    </pivotField>
    <pivotField showAll="0"/>
    <pivotField numFmtId="165" showAll="0"/>
    <pivotField axis="axisPage" showAll="0">
      <items count="3">
        <item x="0"/>
        <item x="1"/>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5"/>
  </rowFields>
  <rowItems count="63">
    <i>
      <x v="45"/>
    </i>
    <i>
      <x v="58"/>
    </i>
    <i>
      <x v="41"/>
    </i>
    <i>
      <x v="3"/>
    </i>
    <i>
      <x v="24"/>
    </i>
    <i>
      <x v="40"/>
    </i>
    <i>
      <x v="27"/>
    </i>
    <i>
      <x v="43"/>
    </i>
    <i>
      <x v="4"/>
    </i>
    <i>
      <x v="2"/>
    </i>
    <i>
      <x v="13"/>
    </i>
    <i>
      <x v="1"/>
    </i>
    <i>
      <x v="44"/>
    </i>
    <i>
      <x v="15"/>
    </i>
    <i>
      <x v="36"/>
    </i>
    <i>
      <x v="55"/>
    </i>
    <i>
      <x v="57"/>
    </i>
    <i>
      <x v="8"/>
    </i>
    <i>
      <x/>
    </i>
    <i>
      <x v="48"/>
    </i>
    <i>
      <x v="16"/>
    </i>
    <i>
      <x v="18"/>
    </i>
    <i>
      <x v="23"/>
    </i>
    <i>
      <x v="5"/>
    </i>
    <i>
      <x v="38"/>
    </i>
    <i>
      <x v="26"/>
    </i>
    <i>
      <x v="51"/>
    </i>
    <i>
      <x v="39"/>
    </i>
    <i>
      <x v="7"/>
    </i>
    <i>
      <x v="10"/>
    </i>
    <i>
      <x v="35"/>
    </i>
    <i>
      <x v="11"/>
    </i>
    <i>
      <x v="53"/>
    </i>
    <i>
      <x v="28"/>
    </i>
    <i>
      <x v="6"/>
    </i>
    <i>
      <x v="22"/>
    </i>
    <i>
      <x v="31"/>
    </i>
    <i>
      <x v="29"/>
    </i>
    <i>
      <x v="42"/>
    </i>
    <i>
      <x v="25"/>
    </i>
    <i>
      <x v="32"/>
    </i>
    <i>
      <x v="14"/>
    </i>
    <i>
      <x v="20"/>
    </i>
    <i>
      <x v="49"/>
    </i>
    <i>
      <x v="37"/>
    </i>
    <i>
      <x v="56"/>
    </i>
    <i>
      <x v="9"/>
    </i>
    <i>
      <x v="61"/>
    </i>
    <i>
      <x v="17"/>
    </i>
    <i>
      <x v="50"/>
    </i>
    <i>
      <x v="59"/>
    </i>
    <i>
      <x v="21"/>
    </i>
    <i>
      <x v="34"/>
    </i>
    <i>
      <x v="54"/>
    </i>
    <i>
      <x v="60"/>
    </i>
    <i>
      <x v="46"/>
    </i>
    <i>
      <x v="52"/>
    </i>
    <i>
      <x v="12"/>
    </i>
    <i>
      <x v="33"/>
    </i>
    <i>
      <x v="19"/>
    </i>
    <i>
      <x v="30"/>
    </i>
    <i>
      <x v="47"/>
    </i>
    <i t="grand">
      <x/>
    </i>
  </rowItems>
  <colItems count="1">
    <i/>
  </colItems>
  <pageFields count="2">
    <pageField fld="11" hier="-1"/>
    <pageField fld="8" hier="-1"/>
  </pageFields>
  <dataFields count="1">
    <dataField name="Count of Txn ID" fld="0"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385F93-D06E-49B0-86C0-6F0D44D68D66}"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6" firstHeaderRow="1" firstDataRow="1" firstDataCol="1"/>
  <pivotFields count="17">
    <pivotField showAll="0"/>
    <pivotField showAll="0"/>
    <pivotField showAll="0"/>
    <pivotField showAll="0"/>
    <pivotField axis="axisRow" showAll="0" sortType="ascending">
      <items count="15">
        <item x="7"/>
        <item x="10"/>
        <item x="1"/>
        <item x="8"/>
        <item x="3"/>
        <item x="6"/>
        <item x="9"/>
        <item x="0"/>
        <item x="11"/>
        <item x="4"/>
        <item x="2"/>
        <item x="12"/>
        <item x="5"/>
        <item x="13"/>
        <item t="default"/>
      </items>
    </pivotField>
    <pivotField showAll="0"/>
    <pivotField showAll="0"/>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numFmtId="165" showAll="0"/>
    <pivotField showAll="0"/>
    <pivotField showAll="0"/>
    <pivotField showAll="0"/>
    <pivotField showAll="0" defaultSubtotal="0"/>
    <pivotField showAll="0" defaultSubtotal="0"/>
    <pivotField showAll="0" defaultSubtotal="0">
      <items count="4">
        <item x="0"/>
        <item x="1"/>
        <item x="2"/>
        <item x="3"/>
      </items>
    </pivotField>
  </pivotFields>
  <rowFields count="1">
    <field x="4"/>
  </rowFields>
  <rowItems count="15">
    <i>
      <x/>
    </i>
    <i>
      <x v="1"/>
    </i>
    <i>
      <x v="2"/>
    </i>
    <i>
      <x v="3"/>
    </i>
    <i>
      <x v="4"/>
    </i>
    <i>
      <x v="5"/>
    </i>
    <i>
      <x v="6"/>
    </i>
    <i>
      <x v="7"/>
    </i>
    <i>
      <x v="8"/>
    </i>
    <i>
      <x v="9"/>
    </i>
    <i>
      <x v="10"/>
    </i>
    <i>
      <x v="11"/>
    </i>
    <i>
      <x v="12"/>
    </i>
    <i>
      <x v="13"/>
    </i>
    <i t="grand">
      <x/>
    </i>
  </rowItems>
  <colItems count="1">
    <i/>
  </colItems>
  <dataFields count="1">
    <dataField name="Sum of Purchase Amount" fld="8"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5F8EE3-8EA6-433C-8957-AB8E14C613A1}"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9" firstHeaderRow="1" firstDataRow="2" firstDataCol="1" rowPageCount="1" colPageCount="1"/>
  <pivotFields count="17">
    <pivotField showAll="0"/>
    <pivotField showAll="0"/>
    <pivotField showAll="0"/>
    <pivotField showAll="0"/>
    <pivotField showAll="0"/>
    <pivotField showAll="0"/>
    <pivotField axis="axisCol" showAll="0">
      <items count="5">
        <item x="1"/>
        <item x="2"/>
        <item x="3"/>
        <item x="0"/>
        <item t="default"/>
      </items>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axis="axisPage" showAll="0">
      <items count="203">
        <item x="137"/>
        <item x="193"/>
        <item x="130"/>
        <item x="31"/>
        <item x="44"/>
        <item x="89"/>
        <item x="17"/>
        <item x="142"/>
        <item x="23"/>
        <item x="129"/>
        <item x="70"/>
        <item x="128"/>
        <item x="16"/>
        <item x="103"/>
        <item x="29"/>
        <item x="19"/>
        <item x="148"/>
        <item x="97"/>
        <item x="104"/>
        <item x="168"/>
        <item x="73"/>
        <item x="157"/>
        <item x="178"/>
        <item x="165"/>
        <item x="36"/>
        <item x="81"/>
        <item x="48"/>
        <item x="199"/>
        <item x="39"/>
        <item x="102"/>
        <item x="37"/>
        <item x="175"/>
        <item x="108"/>
        <item x="153"/>
        <item x="87"/>
        <item x="169"/>
        <item x="184"/>
        <item x="105"/>
        <item x="186"/>
        <item x="15"/>
        <item x="149"/>
        <item x="174"/>
        <item x="20"/>
        <item x="96"/>
        <item x="98"/>
        <item x="197"/>
        <item x="91"/>
        <item x="76"/>
        <item x="143"/>
        <item x="179"/>
        <item x="171"/>
        <item x="120"/>
        <item x="34"/>
        <item x="77"/>
        <item x="101"/>
        <item x="173"/>
        <item x="22"/>
        <item x="7"/>
        <item x="82"/>
        <item x="100"/>
        <item x="55"/>
        <item x="75"/>
        <item x="156"/>
        <item x="57"/>
        <item x="71"/>
        <item x="8"/>
        <item x="35"/>
        <item x="28"/>
        <item x="5"/>
        <item x="152"/>
        <item x="200"/>
        <item x="54"/>
        <item x="72"/>
        <item x="136"/>
        <item x="170"/>
        <item x="68"/>
        <item x="6"/>
        <item x="160"/>
        <item x="46"/>
        <item x="65"/>
        <item x="138"/>
        <item x="4"/>
        <item x="119"/>
        <item x="40"/>
        <item x="111"/>
        <item x="47"/>
        <item x="42"/>
        <item x="125"/>
        <item x="9"/>
        <item x="145"/>
        <item x="132"/>
        <item x="53"/>
        <item x="188"/>
        <item x="140"/>
        <item x="64"/>
        <item x="146"/>
        <item x="126"/>
        <item x="94"/>
        <item x="25"/>
        <item x="85"/>
        <item x="116"/>
        <item x="162"/>
        <item x="135"/>
        <item x="155"/>
        <item x="63"/>
        <item x="172"/>
        <item x="147"/>
        <item x="49"/>
        <item x="88"/>
        <item x="12"/>
        <item x="107"/>
        <item x="78"/>
        <item x="51"/>
        <item x="127"/>
        <item x="182"/>
        <item x="163"/>
        <item x="114"/>
        <item x="150"/>
        <item x="61"/>
        <item x="18"/>
        <item x="151"/>
        <item x="161"/>
        <item x="3"/>
        <item x="14"/>
        <item x="52"/>
        <item x="121"/>
        <item x="189"/>
        <item x="164"/>
        <item x="59"/>
        <item x="32"/>
        <item x="10"/>
        <item x="141"/>
        <item x="33"/>
        <item x="1"/>
        <item x="192"/>
        <item x="26"/>
        <item x="131"/>
        <item x="195"/>
        <item x="176"/>
        <item x="117"/>
        <item x="191"/>
        <item x="11"/>
        <item x="2"/>
        <item x="30"/>
        <item x="38"/>
        <item x="198"/>
        <item x="83"/>
        <item x="112"/>
        <item x="124"/>
        <item x="196"/>
        <item x="177"/>
        <item x="66"/>
        <item x="41"/>
        <item x="60"/>
        <item x="158"/>
        <item x="183"/>
        <item x="90"/>
        <item x="86"/>
        <item x="181"/>
        <item x="166"/>
        <item x="109"/>
        <item x="154"/>
        <item x="106"/>
        <item x="13"/>
        <item x="56"/>
        <item x="187"/>
        <item x="58"/>
        <item x="84"/>
        <item x="43"/>
        <item x="110"/>
        <item x="93"/>
        <item x="21"/>
        <item x="190"/>
        <item x="79"/>
        <item x="62"/>
        <item x="118"/>
        <item x="92"/>
        <item x="74"/>
        <item x="180"/>
        <item x="50"/>
        <item x="167"/>
        <item x="113"/>
        <item x="123"/>
        <item x="139"/>
        <item x="144"/>
        <item x="99"/>
        <item x="194"/>
        <item x="24"/>
        <item x="185"/>
        <item x="45"/>
        <item x="69"/>
        <item x="159"/>
        <item x="133"/>
        <item x="80"/>
        <item x="27"/>
        <item x="115"/>
        <item x="201"/>
        <item x="134"/>
        <item x="67"/>
        <item x="95"/>
        <item x="122"/>
        <item x="0"/>
        <item t="default"/>
      </items>
    </pivotField>
    <pivotField showAll="0">
      <items count="3">
        <item x="0"/>
        <item x="1"/>
        <item t="default"/>
      </items>
    </pivotField>
    <pivotField dataField="1" numFmtId="165" showAll="0"/>
    <pivotField showAll="0">
      <items count="3">
        <item x="0"/>
        <item x="1"/>
        <item t="default"/>
      </items>
    </pivotField>
    <pivotField showAll="0"/>
    <pivotField axis="axisRow"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x="4"/>
        <item sd="0" x="5"/>
        <item t="default"/>
      </items>
    </pivotField>
    <pivotField axis="axisRow" showAll="0">
      <items count="5">
        <item sd="0" x="0"/>
        <item x="1"/>
        <item x="2"/>
        <item sd="0" x="3"/>
        <item t="default"/>
      </items>
    </pivotField>
  </pivotFields>
  <rowFields count="2">
    <field x="16"/>
    <field x="13"/>
  </rowFields>
  <rowItems count="5">
    <i>
      <x v="1"/>
    </i>
    <i r="1">
      <x/>
    </i>
    <i>
      <x v="2"/>
    </i>
    <i r="1">
      <x v="1"/>
    </i>
    <i t="grand">
      <x/>
    </i>
  </rowItems>
  <colFields count="1">
    <field x="6"/>
  </colFields>
  <colItems count="5">
    <i>
      <x/>
    </i>
    <i>
      <x v="1"/>
    </i>
    <i>
      <x v="2"/>
    </i>
    <i>
      <x v="3"/>
    </i>
    <i t="grand">
      <x/>
    </i>
  </colItems>
  <pageFields count="1">
    <pageField fld="8" hier="-1"/>
  </pageFields>
  <dataFields count="1">
    <dataField name="Sum of Profit" fld="10"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E6AB14-356C-46C6-BCFD-DAF88EE6A76D}" name="PivotTable3"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D9" firstHeaderRow="1" firstDataRow="2" firstDataCol="1" rowPageCount="1" colPageCount="1"/>
  <pivotFields count="17">
    <pivotField dataField="1"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pivotField showAll="0"/>
    <pivotField showAll="0"/>
    <pivotField showAll="0">
      <items count="15">
        <item x="7"/>
        <item x="10"/>
        <item x="1"/>
        <item x="8"/>
        <item x="3"/>
        <item x="6"/>
        <item x="9"/>
        <item x="0"/>
        <item x="11"/>
        <item x="4"/>
        <item x="2"/>
        <item x="12"/>
        <item x="5"/>
        <item x="13"/>
        <item t="default"/>
      </items>
    </pivotField>
    <pivotField showAll="0"/>
    <pivotField axis="axisRow" showAll="0">
      <items count="5">
        <item x="1"/>
        <item x="2"/>
        <item x="3"/>
        <item x="0"/>
        <item t="default"/>
      </items>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showAll="0"/>
    <pivotField axis="axisPage" showAll="0">
      <items count="3">
        <item x="0"/>
        <item x="1"/>
        <item t="default"/>
      </items>
    </pivotField>
    <pivotField numFmtId="165" showAll="0"/>
    <pivotField axis="axisCol" showAll="0">
      <items count="3">
        <item x="0"/>
        <item x="1"/>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6"/>
  </rowFields>
  <rowItems count="5">
    <i>
      <x/>
    </i>
    <i>
      <x v="1"/>
    </i>
    <i>
      <x v="2"/>
    </i>
    <i>
      <x v="3"/>
    </i>
    <i t="grand">
      <x/>
    </i>
  </rowItems>
  <colFields count="1">
    <field x="11"/>
  </colFields>
  <colItems count="3">
    <i>
      <x/>
    </i>
    <i>
      <x v="1"/>
    </i>
    <i t="grand">
      <x/>
    </i>
  </colItems>
  <pageFields count="1">
    <pageField fld="9" hier="-1"/>
  </pageFields>
  <dataFields count="1">
    <dataField name="Count of Txn ID" fld="0" subtotal="count" baseField="0" baseItem="0"/>
  </dataFields>
  <chartFormats count="3">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4" name="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770E4694-3963-4BDC-BCBD-816087EBD27A}" sourceName="Purchase Mode">
  <pivotTables>
    <pivotTable tabId="6" name="PivotTable3"/>
  </pivotTables>
  <data>
    <tabular pivotCacheId="384845733">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9054A846-95F9-424F-A73B-BC7AD74CFE15}" sourceName="Job Title">
  <pivotTables>
    <pivotTable tabId="6" name="PivotTable3"/>
  </pivotTables>
  <data>
    <tabular pivotCacheId="384845733">
      <items count="14">
        <i x="7" s="1"/>
        <i x="10" s="1"/>
        <i x="1" s="1"/>
        <i x="8" s="1"/>
        <i x="3" s="1"/>
        <i x="6" s="1"/>
        <i x="9" s="1"/>
        <i x="0" s="1"/>
        <i x="11" s="1"/>
        <i x="4" s="1"/>
        <i x="2" s="1"/>
        <i x="12" s="1"/>
        <i x="5"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8373129-BEA6-4C11-BC0E-2B16CF580D0D}" sourceName="Status">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6F18B808-956F-4D4F-A84F-ADAE68D375D1}" cache="Slicer_Status" caption="Status"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de" xr10:uid="{54F10329-C28F-4DEE-8FDB-6F587032219A}" cache="Slicer_Purchase_Mode" caption="Purchase Mode" rowHeight="247650"/>
  <slicer name="Job Title" xr10:uid="{F713BC7E-D891-4E75-B111-2A8E96E4C2C5}" cache="Slicer_Job_Title" caption="Job Titl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30B06B-F748-4FD3-B1E9-2FF21EAC3EAB}" name="Table1" displayName="Table1" ref="A1:N444" totalsRowShown="0" headerRowDxfId="7">
  <autoFilter ref="A1:N444" xr:uid="{EC30B06B-F748-4FD3-B1E9-2FF21EAC3EAB}">
    <filterColumn colId="9">
      <filters>
        <filter val="Purchased Successfully"/>
      </filters>
    </filterColumn>
  </autoFilter>
  <tableColumns count="14">
    <tableColumn id="1" xr3:uid="{33680B16-4F2A-4731-85CA-60C3E60C39AA}" name="Txn ID"/>
    <tableColumn id="2" xr3:uid="{27DEC1B4-E81E-4557-B4C2-83B9D8FC5FCA}" name="First Name"/>
    <tableColumn id="3" xr3:uid="{ED9D38D1-3CE8-46A3-88E6-52E6B4D6BA98}" name="Last Name"/>
    <tableColumn id="4" xr3:uid="{F77B4CDB-019B-445C-B928-4C432C1D3552}" name="Email"/>
    <tableColumn id="5" xr3:uid="{6D40C6DF-2C05-45E7-8C36-0B7145D1437E}" name="Job Title"/>
    <tableColumn id="6" xr3:uid="{40F261E4-0D7D-4191-8609-87EB5603F89B}" name="Product"/>
    <tableColumn id="7" xr3:uid="{853AACEB-554D-48F3-BDCB-A5CFBBD6EE12}" name="Purchase Mode"/>
    <tableColumn id="8" xr3:uid="{96B21EBE-EE3B-4A68-8A43-267B491103F4}" name="Date" dataDxfId="6"/>
    <tableColumn id="9" xr3:uid="{32AA2584-AACE-4270-B8D7-54669D5861D1}" name="Purchase Amount" dataDxfId="5"/>
    <tableColumn id="10" xr3:uid="{555CF67C-8F41-40BC-B3A7-FEA20A234F49}" name="Status" dataDxfId="4">
      <calculatedColumnFormula>IF(Table1[[#This Row],[Purchase Amount]]&gt;0,"Purchased Successfully","Not purchased Successfully" )</calculatedColumnFormula>
    </tableColumn>
    <tableColumn id="11" xr3:uid="{9688B5B0-C51C-4D6C-B7BE-73F7481CB753}" name="Profit" dataDxfId="3">
      <calculatedColumnFormula>Table1[[#This Row],[Purchase Amount]]/10</calculatedColumnFormula>
    </tableColumn>
    <tableColumn id="12" xr3:uid="{3B147055-9A54-45DD-9727-C3288DD8059D}" name="Year" dataDxfId="2">
      <calculatedColumnFormula>YEAR(H:H)</calculatedColumnFormula>
    </tableColumn>
    <tableColumn id="13" xr3:uid="{E4BB311D-E04C-435A-9548-FC649921939E}" name="Quarter" dataDxfId="1">
      <calculatedColumnFormula>ROUNDUP(MONTH(Table1[[#This Row],[Date]])/3,0)</calculatedColumnFormula>
    </tableColumn>
    <tableColumn id="14" xr3:uid="{700D065F-7BDC-44E8-BB4D-E72F7904F2DB}" name="Complete Quarter" dataDxfId="0">
      <calculatedColumnFormula>CONCATENATE(Table1[[#This Row],[Year]],"-Q",Table1[[#This Row],[Quarter]])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8710385-FF5A-4FAB-84D5-6B1817DB295C}" sourceName="Date">
  <pivotTables>
    <pivotTable tabId="6" name="PivotTable3"/>
  </pivotTables>
  <state minimalRefreshVersion="6" lastRefreshVersion="6" pivotCacheId="384845733"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732B2F8-C19A-4EE9-A636-3BC0BD749306}" cache="NativeTimeline_Date" caption="Date" level="1" selectionLevel="0" scrollPosition="2023-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3A8AA-9D1B-44FF-89CF-820850217AAB}">
  <dimension ref="A1:W444"/>
  <sheetViews>
    <sheetView topLeftCell="A120" zoomScale="110" zoomScaleNormal="110" workbookViewId="0">
      <selection activeCell="I446" sqref="I446"/>
    </sheetView>
  </sheetViews>
  <sheetFormatPr defaultRowHeight="14.4" x14ac:dyDescent="0.3"/>
  <cols>
    <col min="1" max="1" width="7.5546875" bestFit="1" customWidth="1"/>
    <col min="2" max="2" width="12.88671875" bestFit="1" customWidth="1"/>
    <col min="3" max="3" width="19.77734375" bestFit="1" customWidth="1"/>
    <col min="4" max="4" width="35.44140625" bestFit="1" customWidth="1"/>
    <col min="5" max="5" width="18.109375" bestFit="1" customWidth="1"/>
    <col min="6" max="6" width="26.109375" bestFit="1" customWidth="1"/>
    <col min="7" max="7" width="7.88671875" bestFit="1" customWidth="1"/>
    <col min="8" max="8" width="9.5546875" bestFit="1" customWidth="1"/>
    <col min="9" max="9" width="6.88671875" bestFit="1" customWidth="1"/>
    <col min="10" max="10" width="23.88671875" bestFit="1" customWidth="1"/>
    <col min="11" max="11" width="8.88671875" style="5" bestFit="1" customWidth="1"/>
    <col min="17" max="17" width="12.44140625" bestFit="1" customWidth="1"/>
    <col min="18" max="18" width="22.44140625" bestFit="1" customWidth="1"/>
    <col min="19" max="19" width="11.77734375" bestFit="1" customWidth="1"/>
    <col min="21" max="21" width="12.44140625" bestFit="1" customWidth="1"/>
    <col min="22" max="22" width="22.44140625" bestFit="1" customWidth="1"/>
    <col min="23" max="23" width="11.77734375" bestFit="1" customWidth="1"/>
  </cols>
  <sheetData>
    <row r="1" spans="1:23" x14ac:dyDescent="0.3">
      <c r="A1" s="1" t="s">
        <v>796</v>
      </c>
      <c r="B1" s="1" t="s">
        <v>797</v>
      </c>
      <c r="C1" s="1" t="s">
        <v>798</v>
      </c>
      <c r="D1" s="1" t="s">
        <v>799</v>
      </c>
      <c r="E1" s="1" t="s">
        <v>800</v>
      </c>
      <c r="F1" s="1" t="s">
        <v>801</v>
      </c>
      <c r="G1" s="1" t="s">
        <v>802</v>
      </c>
      <c r="H1" s="1" t="s">
        <v>803</v>
      </c>
      <c r="I1" s="1" t="s">
        <v>804</v>
      </c>
      <c r="J1" s="1" t="s">
        <v>809</v>
      </c>
      <c r="K1" s="4" t="s">
        <v>810</v>
      </c>
      <c r="L1" s="1" t="s">
        <v>814</v>
      </c>
      <c r="M1" s="1" t="s">
        <v>815</v>
      </c>
      <c r="N1" s="1" t="s">
        <v>816</v>
      </c>
    </row>
    <row r="2" spans="1:23" hidden="1" x14ac:dyDescent="0.3">
      <c r="A2" t="s">
        <v>0</v>
      </c>
      <c r="B2" t="s">
        <v>1</v>
      </c>
      <c r="C2" t="s">
        <v>2</v>
      </c>
      <c r="D2" t="s">
        <v>3</v>
      </c>
      <c r="E2" t="s">
        <v>4</v>
      </c>
      <c r="F2" t="s">
        <v>5</v>
      </c>
      <c r="G2" t="s">
        <v>6</v>
      </c>
      <c r="H2" s="2">
        <v>45261</v>
      </c>
      <c r="I2" s="3"/>
      <c r="J2" t="str">
        <f>IF(Table1[[#This Row],[Purchase Amount]]&gt;0,"Purchased Successfully","Not purchased Successfully" )</f>
        <v>Not purchased Successfully</v>
      </c>
      <c r="K2" s="5">
        <f>Table1[[#This Row],[Purchase Amount]]/10</f>
        <v>0</v>
      </c>
      <c r="L2">
        <f t="shared" ref="L2:L65" si="0">YEAR(H:H)</f>
        <v>2023</v>
      </c>
      <c r="M2">
        <f>ROUNDUP(MONTH(Table1[[#This Row],[Date]])/3,0)</f>
        <v>4</v>
      </c>
      <c r="N2" t="str">
        <f>CONCATENATE(Table1[[#This Row],[Year]],"-Q",Table1[[#This Row],[Quarter]])</f>
        <v>2023-Q4</v>
      </c>
    </row>
    <row r="3" spans="1:23" hidden="1" x14ac:dyDescent="0.3">
      <c r="A3" t="s">
        <v>7</v>
      </c>
      <c r="B3" t="s">
        <v>8</v>
      </c>
      <c r="C3" t="s">
        <v>9</v>
      </c>
      <c r="D3" t="s">
        <v>10</v>
      </c>
      <c r="E3" t="s">
        <v>11</v>
      </c>
      <c r="F3" t="s">
        <v>12</v>
      </c>
      <c r="G3" t="s">
        <v>13</v>
      </c>
      <c r="H3" s="2">
        <v>45261</v>
      </c>
      <c r="I3" s="3"/>
      <c r="J3" t="str">
        <f>IF(Table1[[#This Row],[Purchase Amount]]&gt;0,"Purchased Successfully","Not purchased Successfully" )</f>
        <v>Not purchased Successfully</v>
      </c>
      <c r="K3" s="5">
        <f>Table1[[#This Row],[Purchase Amount]]/10</f>
        <v>0</v>
      </c>
      <c r="L3">
        <f t="shared" si="0"/>
        <v>2023</v>
      </c>
      <c r="M3">
        <f>ROUNDUP(MONTH(Table1[[#This Row],[Date]])/3,0)</f>
        <v>4</v>
      </c>
      <c r="N3" t="str">
        <f>CONCATENATE(Table1[[#This Row],[Year]],"-Q",Table1[[#This Row],[Quarter]])</f>
        <v>2023-Q4</v>
      </c>
    </row>
    <row r="4" spans="1:23" x14ac:dyDescent="0.3">
      <c r="A4" t="s">
        <v>14</v>
      </c>
      <c r="B4" t="s">
        <v>15</v>
      </c>
      <c r="C4" t="s">
        <v>16</v>
      </c>
      <c r="D4" t="s">
        <v>17</v>
      </c>
      <c r="E4" t="s">
        <v>18</v>
      </c>
      <c r="F4" t="s">
        <v>19</v>
      </c>
      <c r="G4" t="s">
        <v>6</v>
      </c>
      <c r="H4" s="2">
        <v>45261</v>
      </c>
      <c r="I4" s="3">
        <v>930</v>
      </c>
      <c r="J4" t="str">
        <f>IF(Table1[[#This Row],[Purchase Amount]]&gt;0,"Purchased Successfully","Not purchased Successfully" )</f>
        <v>Purchased Successfully</v>
      </c>
      <c r="K4" s="5">
        <f>Table1[[#This Row],[Purchase Amount]]/10</f>
        <v>93</v>
      </c>
      <c r="L4">
        <f t="shared" si="0"/>
        <v>2023</v>
      </c>
      <c r="M4">
        <f>ROUNDUP(MONTH(Table1[[#This Row],[Date]])/3,0)</f>
        <v>4</v>
      </c>
      <c r="N4" t="str">
        <f>CONCATENATE(Table1[[#This Row],[Year]],"-Q",Table1[[#This Row],[Quarter]])</f>
        <v>2023-Q4</v>
      </c>
    </row>
    <row r="5" spans="1:23" hidden="1" x14ac:dyDescent="0.3">
      <c r="A5" t="s">
        <v>20</v>
      </c>
      <c r="B5" t="s">
        <v>21</v>
      </c>
      <c r="C5" t="s">
        <v>22</v>
      </c>
      <c r="D5" t="s">
        <v>23</v>
      </c>
      <c r="E5" t="s">
        <v>24</v>
      </c>
      <c r="F5" t="s">
        <v>25</v>
      </c>
      <c r="G5" t="s">
        <v>26</v>
      </c>
      <c r="H5" s="2">
        <v>45262</v>
      </c>
      <c r="I5" s="3"/>
      <c r="J5" t="str">
        <f>IF(Table1[[#This Row],[Purchase Amount]]&gt;0,"Purchased Successfully","Not purchased Successfully" )</f>
        <v>Not purchased Successfully</v>
      </c>
      <c r="K5" s="5">
        <f>Table1[[#This Row],[Purchase Amount]]/10</f>
        <v>0</v>
      </c>
      <c r="L5">
        <f t="shared" si="0"/>
        <v>2023</v>
      </c>
      <c r="M5">
        <f>ROUNDUP(MONTH(Table1[[#This Row],[Date]])/3,0)</f>
        <v>4</v>
      </c>
      <c r="N5" t="str">
        <f>CONCATENATE(Table1[[#This Row],[Year]],"-Q",Table1[[#This Row],[Quarter]])</f>
        <v>2023-Q4</v>
      </c>
    </row>
    <row r="6" spans="1:23" hidden="1" x14ac:dyDescent="0.3">
      <c r="A6" t="s">
        <v>27</v>
      </c>
      <c r="B6" t="s">
        <v>28</v>
      </c>
      <c r="C6" t="s">
        <v>29</v>
      </c>
      <c r="D6" t="s">
        <v>30</v>
      </c>
      <c r="E6" t="s">
        <v>24</v>
      </c>
      <c r="F6" t="s">
        <v>31</v>
      </c>
      <c r="G6" t="s">
        <v>26</v>
      </c>
      <c r="H6" s="2">
        <v>45262</v>
      </c>
      <c r="I6" s="3"/>
      <c r="J6" t="str">
        <f>IF(Table1[[#This Row],[Purchase Amount]]&gt;0,"Purchased Successfully","Not purchased Successfully" )</f>
        <v>Not purchased Successfully</v>
      </c>
      <c r="K6" s="5">
        <f>Table1[[#This Row],[Purchase Amount]]/10</f>
        <v>0</v>
      </c>
      <c r="L6">
        <f t="shared" si="0"/>
        <v>2023</v>
      </c>
      <c r="M6">
        <f>ROUNDUP(MONTH(Table1[[#This Row],[Date]])/3,0)</f>
        <v>4</v>
      </c>
      <c r="N6" t="str">
        <f>CONCATENATE(Table1[[#This Row],[Year]],"-Q",Table1[[#This Row],[Quarter]])</f>
        <v>2023-Q4</v>
      </c>
      <c r="U6" s="6" t="s">
        <v>805</v>
      </c>
      <c r="V6" t="s">
        <v>808</v>
      </c>
      <c r="W6" t="s">
        <v>811</v>
      </c>
    </row>
    <row r="7" spans="1:23" x14ac:dyDescent="0.3">
      <c r="A7" t="s">
        <v>32</v>
      </c>
      <c r="B7" t="s">
        <v>33</v>
      </c>
      <c r="C7" t="s">
        <v>34</v>
      </c>
      <c r="D7" t="s">
        <v>35</v>
      </c>
      <c r="E7" t="s">
        <v>18</v>
      </c>
      <c r="F7" t="s">
        <v>36</v>
      </c>
      <c r="G7" t="s">
        <v>6</v>
      </c>
      <c r="H7" s="2">
        <v>45262</v>
      </c>
      <c r="I7" s="3">
        <v>985</v>
      </c>
      <c r="J7" t="str">
        <f>IF(Table1[[#This Row],[Purchase Amount]]&gt;0,"Purchased Successfully","Not purchased Successfully" )</f>
        <v>Purchased Successfully</v>
      </c>
      <c r="K7" s="5">
        <f>Table1[[#This Row],[Purchase Amount]]/10</f>
        <v>98.5</v>
      </c>
      <c r="L7">
        <f t="shared" si="0"/>
        <v>2023</v>
      </c>
      <c r="M7">
        <f>ROUNDUP(MONTH(Table1[[#This Row],[Date]])/3,0)</f>
        <v>4</v>
      </c>
      <c r="N7" t="str">
        <f>CONCATENATE(Table1[[#This Row],[Year]],"-Q",Table1[[#This Row],[Quarter]])</f>
        <v>2023-Q4</v>
      </c>
      <c r="U7" s="7" t="s">
        <v>812</v>
      </c>
      <c r="V7" s="9">
        <v>83605</v>
      </c>
      <c r="W7" s="9">
        <v>8360.5</v>
      </c>
    </row>
    <row r="8" spans="1:23" x14ac:dyDescent="0.3">
      <c r="A8" t="s">
        <v>37</v>
      </c>
      <c r="B8" t="s">
        <v>38</v>
      </c>
      <c r="C8" t="s">
        <v>39</v>
      </c>
      <c r="D8" t="s">
        <v>40</v>
      </c>
      <c r="E8" t="s">
        <v>41</v>
      </c>
      <c r="F8" t="s">
        <v>42</v>
      </c>
      <c r="G8" t="s">
        <v>6</v>
      </c>
      <c r="H8" s="2">
        <v>45262</v>
      </c>
      <c r="I8" s="3">
        <v>835</v>
      </c>
      <c r="J8" t="str">
        <f>IF(Table1[[#This Row],[Purchase Amount]]&gt;0,"Purchased Successfully","Not purchased Successfully" )</f>
        <v>Purchased Successfully</v>
      </c>
      <c r="K8" s="5">
        <f>Table1[[#This Row],[Purchase Amount]]/10</f>
        <v>83.5</v>
      </c>
      <c r="L8">
        <f t="shared" si="0"/>
        <v>2023</v>
      </c>
      <c r="M8">
        <f>ROUNDUP(MONTH(Table1[[#This Row],[Date]])/3,0)</f>
        <v>4</v>
      </c>
      <c r="N8" t="str">
        <f>CONCATENATE(Table1[[#This Row],[Year]],"-Q",Table1[[#This Row],[Quarter]])</f>
        <v>2023-Q4</v>
      </c>
      <c r="U8" s="7" t="s">
        <v>813</v>
      </c>
      <c r="V8" s="9">
        <v>129945</v>
      </c>
      <c r="W8" s="9">
        <v>12994.5</v>
      </c>
    </row>
    <row r="9" spans="1:23" x14ac:dyDescent="0.3">
      <c r="A9" t="s">
        <v>43</v>
      </c>
      <c r="B9" t="s">
        <v>44</v>
      </c>
      <c r="C9" t="s">
        <v>45</v>
      </c>
      <c r="D9" t="s">
        <v>46</v>
      </c>
      <c r="E9" t="s">
        <v>18</v>
      </c>
      <c r="F9" t="s">
        <v>47</v>
      </c>
      <c r="G9" t="s">
        <v>6</v>
      </c>
      <c r="H9" s="2">
        <v>45262</v>
      </c>
      <c r="I9" s="3">
        <v>535</v>
      </c>
      <c r="J9" t="str">
        <f>IF(Table1[[#This Row],[Purchase Amount]]&gt;0,"Purchased Successfully","Not purchased Successfully" )</f>
        <v>Purchased Successfully</v>
      </c>
      <c r="K9" s="5">
        <f>Table1[[#This Row],[Purchase Amount]]/10</f>
        <v>53.5</v>
      </c>
      <c r="L9">
        <f t="shared" si="0"/>
        <v>2023</v>
      </c>
      <c r="M9">
        <f>ROUNDUP(MONTH(Table1[[#This Row],[Date]])/3,0)</f>
        <v>4</v>
      </c>
      <c r="N9" t="str">
        <f>CONCATENATE(Table1[[#This Row],[Year]],"-Q",Table1[[#This Row],[Quarter]])</f>
        <v>2023-Q4</v>
      </c>
      <c r="U9" s="7" t="s">
        <v>807</v>
      </c>
      <c r="V9" s="9">
        <v>213550</v>
      </c>
      <c r="W9" s="9">
        <v>21355</v>
      </c>
    </row>
    <row r="10" spans="1:23" x14ac:dyDescent="0.3">
      <c r="A10" t="s">
        <v>48</v>
      </c>
      <c r="B10" t="s">
        <v>49</v>
      </c>
      <c r="C10" t="s">
        <v>50</v>
      </c>
      <c r="D10" t="s">
        <v>51</v>
      </c>
      <c r="E10" t="s">
        <v>18</v>
      </c>
      <c r="F10" t="s">
        <v>52</v>
      </c>
      <c r="G10" t="s">
        <v>26</v>
      </c>
      <c r="H10" s="2">
        <v>45262</v>
      </c>
      <c r="I10" s="3">
        <v>455</v>
      </c>
      <c r="J10" t="str">
        <f>IF(Table1[[#This Row],[Purchase Amount]]&gt;0,"Purchased Successfully","Not purchased Successfully" )</f>
        <v>Purchased Successfully</v>
      </c>
      <c r="K10" s="5">
        <f>Table1[[#This Row],[Purchase Amount]]/10</f>
        <v>45.5</v>
      </c>
      <c r="L10">
        <f t="shared" si="0"/>
        <v>2023</v>
      </c>
      <c r="M10">
        <f>ROUNDUP(MONTH(Table1[[#This Row],[Date]])/3,0)</f>
        <v>4</v>
      </c>
      <c r="N10" t="str">
        <f>CONCATENATE(Table1[[#This Row],[Year]],"-Q",Table1[[#This Row],[Quarter]])</f>
        <v>2023-Q4</v>
      </c>
    </row>
    <row r="11" spans="1:23" x14ac:dyDescent="0.3">
      <c r="A11" t="s">
        <v>53</v>
      </c>
      <c r="B11" t="s">
        <v>54</v>
      </c>
      <c r="C11" t="s">
        <v>55</v>
      </c>
      <c r="D11" t="s">
        <v>56</v>
      </c>
      <c r="E11" t="s">
        <v>18</v>
      </c>
      <c r="F11" t="s">
        <v>57</v>
      </c>
      <c r="G11" t="s">
        <v>6</v>
      </c>
      <c r="H11" s="2">
        <v>45262</v>
      </c>
      <c r="I11" s="3">
        <v>500</v>
      </c>
      <c r="J11" t="str">
        <f>IF(Table1[[#This Row],[Purchase Amount]]&gt;0,"Purchased Successfully","Not purchased Successfully" )</f>
        <v>Purchased Successfully</v>
      </c>
      <c r="K11" s="5">
        <f>Table1[[#This Row],[Purchase Amount]]/10</f>
        <v>50</v>
      </c>
      <c r="L11">
        <f t="shared" si="0"/>
        <v>2023</v>
      </c>
      <c r="M11">
        <f>ROUNDUP(MONTH(Table1[[#This Row],[Date]])/3,0)</f>
        <v>4</v>
      </c>
      <c r="N11" t="str">
        <f>CONCATENATE(Table1[[#This Row],[Year]],"-Q",Table1[[#This Row],[Quarter]])</f>
        <v>2023-Q4</v>
      </c>
    </row>
    <row r="12" spans="1:23" x14ac:dyDescent="0.3">
      <c r="A12" t="s">
        <v>58</v>
      </c>
      <c r="B12" t="s">
        <v>59</v>
      </c>
      <c r="C12" t="s">
        <v>60</v>
      </c>
      <c r="D12" t="s">
        <v>61</v>
      </c>
      <c r="E12" t="s">
        <v>62</v>
      </c>
      <c r="F12" t="s">
        <v>63</v>
      </c>
      <c r="G12" t="s">
        <v>6</v>
      </c>
      <c r="H12" s="2">
        <v>45262</v>
      </c>
      <c r="I12" s="3">
        <v>390</v>
      </c>
      <c r="J12" t="str">
        <f>IF(Table1[[#This Row],[Purchase Amount]]&gt;0,"Purchased Successfully","Not purchased Successfully" )</f>
        <v>Purchased Successfully</v>
      </c>
      <c r="K12" s="5">
        <f>Table1[[#This Row],[Purchase Amount]]/10</f>
        <v>39</v>
      </c>
      <c r="L12">
        <f t="shared" si="0"/>
        <v>2023</v>
      </c>
      <c r="M12">
        <f>ROUNDUP(MONTH(Table1[[#This Row],[Date]])/3,0)</f>
        <v>4</v>
      </c>
      <c r="N12" t="str">
        <f>CONCATENATE(Table1[[#This Row],[Year]],"-Q",Table1[[#This Row],[Quarter]])</f>
        <v>2023-Q4</v>
      </c>
    </row>
    <row r="13" spans="1:23" x14ac:dyDescent="0.3">
      <c r="A13" t="s">
        <v>64</v>
      </c>
      <c r="B13" t="s">
        <v>65</v>
      </c>
      <c r="C13" t="s">
        <v>66</v>
      </c>
      <c r="D13" t="s">
        <v>67</v>
      </c>
      <c r="E13" t="s">
        <v>4</v>
      </c>
      <c r="F13" t="s">
        <v>68</v>
      </c>
      <c r="G13" t="s">
        <v>6</v>
      </c>
      <c r="H13" s="2">
        <v>45262</v>
      </c>
      <c r="I13" s="3">
        <v>440</v>
      </c>
      <c r="J13" t="str">
        <f>IF(Table1[[#This Row],[Purchase Amount]]&gt;0,"Purchased Successfully","Not purchased Successfully" )</f>
        <v>Purchased Successfully</v>
      </c>
      <c r="K13" s="5">
        <f>Table1[[#This Row],[Purchase Amount]]/10</f>
        <v>44</v>
      </c>
      <c r="L13">
        <f t="shared" si="0"/>
        <v>2023</v>
      </c>
      <c r="M13">
        <f>ROUNDUP(MONTH(Table1[[#This Row],[Date]])/3,0)</f>
        <v>4</v>
      </c>
      <c r="N13" t="str">
        <f>CONCATENATE(Table1[[#This Row],[Year]],"-Q",Table1[[#This Row],[Quarter]])</f>
        <v>2023-Q4</v>
      </c>
    </row>
    <row r="14" spans="1:23" x14ac:dyDescent="0.3">
      <c r="A14" t="s">
        <v>69</v>
      </c>
      <c r="B14" t="s">
        <v>70</v>
      </c>
      <c r="C14" t="s">
        <v>71</v>
      </c>
      <c r="D14" t="s">
        <v>72</v>
      </c>
      <c r="E14" t="s">
        <v>11</v>
      </c>
      <c r="F14" t="s">
        <v>73</v>
      </c>
      <c r="G14" t="s">
        <v>26</v>
      </c>
      <c r="H14" s="2">
        <v>45263</v>
      </c>
      <c r="I14" s="3">
        <v>585</v>
      </c>
      <c r="J14" t="str">
        <f>IF(Table1[[#This Row],[Purchase Amount]]&gt;0,"Purchased Successfully","Not purchased Successfully" )</f>
        <v>Purchased Successfully</v>
      </c>
      <c r="K14" s="5">
        <f>Table1[[#This Row],[Purchase Amount]]/10</f>
        <v>58.5</v>
      </c>
      <c r="L14">
        <f t="shared" si="0"/>
        <v>2023</v>
      </c>
      <c r="M14">
        <f>ROUNDUP(MONTH(Table1[[#This Row],[Date]])/3,0)</f>
        <v>4</v>
      </c>
      <c r="N14" t="str">
        <f>CONCATENATE(Table1[[#This Row],[Year]],"-Q",Table1[[#This Row],[Quarter]])</f>
        <v>2023-Q4</v>
      </c>
    </row>
    <row r="15" spans="1:23" x14ac:dyDescent="0.3">
      <c r="A15" t="s">
        <v>74</v>
      </c>
      <c r="B15" t="s">
        <v>75</v>
      </c>
      <c r="C15" t="s">
        <v>76</v>
      </c>
      <c r="D15" t="s">
        <v>77</v>
      </c>
      <c r="E15" t="s">
        <v>41</v>
      </c>
      <c r="F15" t="s">
        <v>47</v>
      </c>
      <c r="G15" t="s">
        <v>6</v>
      </c>
      <c r="H15" s="2">
        <v>45263</v>
      </c>
      <c r="I15" s="3">
        <v>895</v>
      </c>
      <c r="J15" t="str">
        <f>IF(Table1[[#This Row],[Purchase Amount]]&gt;0,"Purchased Successfully","Not purchased Successfully" )</f>
        <v>Purchased Successfully</v>
      </c>
      <c r="K15" s="5">
        <f>Table1[[#This Row],[Purchase Amount]]/10</f>
        <v>89.5</v>
      </c>
      <c r="L15">
        <f t="shared" si="0"/>
        <v>2023</v>
      </c>
      <c r="M15">
        <f>ROUNDUP(MONTH(Table1[[#This Row],[Date]])/3,0)</f>
        <v>4</v>
      </c>
      <c r="N15" t="str">
        <f>CONCATENATE(Table1[[#This Row],[Year]],"-Q",Table1[[#This Row],[Quarter]])</f>
        <v>2023-Q4</v>
      </c>
    </row>
    <row r="16" spans="1:23" x14ac:dyDescent="0.3">
      <c r="A16" t="s">
        <v>78</v>
      </c>
      <c r="B16" t="s">
        <v>79</v>
      </c>
      <c r="C16" t="s">
        <v>80</v>
      </c>
      <c r="D16" t="s">
        <v>81</v>
      </c>
      <c r="E16" t="s">
        <v>82</v>
      </c>
      <c r="F16" t="s">
        <v>83</v>
      </c>
      <c r="G16" t="s">
        <v>84</v>
      </c>
      <c r="H16" s="2">
        <v>45263</v>
      </c>
      <c r="I16" s="3">
        <v>980</v>
      </c>
      <c r="J16" t="str">
        <f>IF(Table1[[#This Row],[Purchase Amount]]&gt;0,"Purchased Successfully","Not purchased Successfully" )</f>
        <v>Purchased Successfully</v>
      </c>
      <c r="K16" s="5">
        <f>Table1[[#This Row],[Purchase Amount]]/10</f>
        <v>98</v>
      </c>
      <c r="L16">
        <f t="shared" si="0"/>
        <v>2023</v>
      </c>
      <c r="M16">
        <f>ROUNDUP(MONTH(Table1[[#This Row],[Date]])/3,0)</f>
        <v>4</v>
      </c>
      <c r="N16" t="str">
        <f>CONCATENATE(Table1[[#This Row],[Year]],"-Q",Table1[[#This Row],[Quarter]])</f>
        <v>2023-Q4</v>
      </c>
    </row>
    <row r="17" spans="1:14" hidden="1" x14ac:dyDescent="0.3">
      <c r="A17" t="s">
        <v>85</v>
      </c>
      <c r="B17" t="s">
        <v>86</v>
      </c>
      <c r="C17" t="s">
        <v>87</v>
      </c>
      <c r="D17" t="s">
        <v>88</v>
      </c>
      <c r="E17" t="s">
        <v>89</v>
      </c>
      <c r="F17" t="s">
        <v>90</v>
      </c>
      <c r="G17" t="s">
        <v>6</v>
      </c>
      <c r="H17" s="2">
        <v>45264</v>
      </c>
      <c r="I17" s="3"/>
      <c r="J17" t="str">
        <f>IF(Table1[[#This Row],[Purchase Amount]]&gt;0,"Purchased Successfully","Not purchased Successfully" )</f>
        <v>Not purchased Successfully</v>
      </c>
      <c r="K17" s="5">
        <f>Table1[[#This Row],[Purchase Amount]]/10</f>
        <v>0</v>
      </c>
      <c r="L17">
        <f t="shared" si="0"/>
        <v>2023</v>
      </c>
      <c r="M17">
        <f>ROUNDUP(MONTH(Table1[[#This Row],[Date]])/3,0)</f>
        <v>4</v>
      </c>
      <c r="N17" t="str">
        <f>CONCATENATE(Table1[[#This Row],[Year]],"-Q",Table1[[#This Row],[Quarter]])</f>
        <v>2023-Q4</v>
      </c>
    </row>
    <row r="18" spans="1:14" x14ac:dyDescent="0.3">
      <c r="A18" t="s">
        <v>91</v>
      </c>
      <c r="B18" t="s">
        <v>54</v>
      </c>
      <c r="C18" t="s">
        <v>55</v>
      </c>
      <c r="D18" t="s">
        <v>56</v>
      </c>
      <c r="E18" t="s">
        <v>18</v>
      </c>
      <c r="F18" t="s">
        <v>83</v>
      </c>
      <c r="G18" t="s">
        <v>6</v>
      </c>
      <c r="H18" s="2">
        <v>45264</v>
      </c>
      <c r="I18" s="3">
        <v>765</v>
      </c>
      <c r="J18" t="str">
        <f>IF(Table1[[#This Row],[Purchase Amount]]&gt;0,"Purchased Successfully","Not purchased Successfully" )</f>
        <v>Purchased Successfully</v>
      </c>
      <c r="K18" s="5">
        <f>Table1[[#This Row],[Purchase Amount]]/10</f>
        <v>76.5</v>
      </c>
      <c r="L18">
        <f t="shared" si="0"/>
        <v>2023</v>
      </c>
      <c r="M18">
        <f>ROUNDUP(MONTH(Table1[[#This Row],[Date]])/3,0)</f>
        <v>4</v>
      </c>
      <c r="N18" t="str">
        <f>CONCATENATE(Table1[[#This Row],[Year]],"-Q",Table1[[#This Row],[Quarter]])</f>
        <v>2023-Q4</v>
      </c>
    </row>
    <row r="19" spans="1:14" x14ac:dyDescent="0.3">
      <c r="A19" t="s">
        <v>92</v>
      </c>
      <c r="B19" t="s">
        <v>93</v>
      </c>
      <c r="C19" t="s">
        <v>94</v>
      </c>
      <c r="D19" t="s">
        <v>95</v>
      </c>
      <c r="E19" t="s">
        <v>62</v>
      </c>
      <c r="F19" t="s">
        <v>96</v>
      </c>
      <c r="G19" t="s">
        <v>84</v>
      </c>
      <c r="H19" s="2">
        <v>45264</v>
      </c>
      <c r="I19" s="3">
        <v>1190</v>
      </c>
      <c r="J19" t="str">
        <f>IF(Table1[[#This Row],[Purchase Amount]]&gt;0,"Purchased Successfully","Not purchased Successfully" )</f>
        <v>Purchased Successfully</v>
      </c>
      <c r="K19" s="5">
        <f>Table1[[#This Row],[Purchase Amount]]/10</f>
        <v>119</v>
      </c>
      <c r="L19">
        <f t="shared" si="0"/>
        <v>2023</v>
      </c>
      <c r="M19">
        <f>ROUNDUP(MONTH(Table1[[#This Row],[Date]])/3,0)</f>
        <v>4</v>
      </c>
      <c r="N19" t="str">
        <f>CONCATENATE(Table1[[#This Row],[Year]],"-Q",Table1[[#This Row],[Quarter]])</f>
        <v>2023-Q4</v>
      </c>
    </row>
    <row r="20" spans="1:14" x14ac:dyDescent="0.3">
      <c r="A20" t="s">
        <v>97</v>
      </c>
      <c r="B20" t="s">
        <v>98</v>
      </c>
      <c r="C20" t="s">
        <v>99</v>
      </c>
      <c r="D20" t="s">
        <v>100</v>
      </c>
      <c r="E20" t="s">
        <v>101</v>
      </c>
      <c r="F20" t="s">
        <v>102</v>
      </c>
      <c r="G20" t="s">
        <v>13</v>
      </c>
      <c r="H20" s="2">
        <v>45264</v>
      </c>
      <c r="I20" s="3">
        <v>845</v>
      </c>
      <c r="J20" t="str">
        <f>IF(Table1[[#This Row],[Purchase Amount]]&gt;0,"Purchased Successfully","Not purchased Successfully" )</f>
        <v>Purchased Successfully</v>
      </c>
      <c r="K20" s="5">
        <f>Table1[[#This Row],[Purchase Amount]]/10</f>
        <v>84.5</v>
      </c>
      <c r="L20">
        <f t="shared" si="0"/>
        <v>2023</v>
      </c>
      <c r="M20">
        <f>ROUNDUP(MONTH(Table1[[#This Row],[Date]])/3,0)</f>
        <v>4</v>
      </c>
      <c r="N20" t="str">
        <f>CONCATENATE(Table1[[#This Row],[Year]],"-Q",Table1[[#This Row],[Quarter]])</f>
        <v>2023-Q4</v>
      </c>
    </row>
    <row r="21" spans="1:14" x14ac:dyDescent="0.3">
      <c r="A21" t="s">
        <v>103</v>
      </c>
      <c r="B21" t="s">
        <v>104</v>
      </c>
      <c r="C21" t="s">
        <v>105</v>
      </c>
      <c r="D21" t="s">
        <v>106</v>
      </c>
      <c r="E21" t="s">
        <v>11</v>
      </c>
      <c r="F21" t="s">
        <v>102</v>
      </c>
      <c r="G21" t="s">
        <v>13</v>
      </c>
      <c r="H21" s="2">
        <v>45264</v>
      </c>
      <c r="I21" s="3">
        <v>275</v>
      </c>
      <c r="J21" t="str">
        <f>IF(Table1[[#This Row],[Purchase Amount]]&gt;0,"Purchased Successfully","Not purchased Successfully" )</f>
        <v>Purchased Successfully</v>
      </c>
      <c r="K21" s="5">
        <f>Table1[[#This Row],[Purchase Amount]]/10</f>
        <v>27.5</v>
      </c>
      <c r="L21">
        <f t="shared" si="0"/>
        <v>2023</v>
      </c>
      <c r="M21">
        <f>ROUNDUP(MONTH(Table1[[#This Row],[Date]])/3,0)</f>
        <v>4</v>
      </c>
      <c r="N21" t="str">
        <f>CONCATENATE(Table1[[#This Row],[Year]],"-Q",Table1[[#This Row],[Quarter]])</f>
        <v>2023-Q4</v>
      </c>
    </row>
    <row r="22" spans="1:14" x14ac:dyDescent="0.3">
      <c r="A22" t="s">
        <v>107</v>
      </c>
      <c r="B22" t="s">
        <v>108</v>
      </c>
      <c r="C22" t="s">
        <v>109</v>
      </c>
      <c r="D22" t="s">
        <v>110</v>
      </c>
      <c r="E22" t="s">
        <v>24</v>
      </c>
      <c r="F22" t="s">
        <v>111</v>
      </c>
      <c r="G22" t="s">
        <v>84</v>
      </c>
      <c r="H22" s="2">
        <v>45264</v>
      </c>
      <c r="I22" s="3">
        <v>80</v>
      </c>
      <c r="J22" t="str">
        <f>IF(Table1[[#This Row],[Purchase Amount]]&gt;0,"Purchased Successfully","Not purchased Successfully" )</f>
        <v>Purchased Successfully</v>
      </c>
      <c r="K22" s="5">
        <f>Table1[[#This Row],[Purchase Amount]]/10</f>
        <v>8</v>
      </c>
      <c r="L22">
        <f t="shared" si="0"/>
        <v>2023</v>
      </c>
      <c r="M22">
        <f>ROUNDUP(MONTH(Table1[[#This Row],[Date]])/3,0)</f>
        <v>4</v>
      </c>
      <c r="N22" t="str">
        <f>CONCATENATE(Table1[[#This Row],[Year]],"-Q",Table1[[#This Row],[Quarter]])</f>
        <v>2023-Q4</v>
      </c>
    </row>
    <row r="23" spans="1:14" x14ac:dyDescent="0.3">
      <c r="A23" t="s">
        <v>112</v>
      </c>
      <c r="B23" t="s">
        <v>113</v>
      </c>
      <c r="C23" t="s">
        <v>114</v>
      </c>
      <c r="D23" t="s">
        <v>115</v>
      </c>
      <c r="E23" t="s">
        <v>62</v>
      </c>
      <c r="F23" t="s">
        <v>116</v>
      </c>
      <c r="G23" t="s">
        <v>6</v>
      </c>
      <c r="H23" s="2">
        <v>45264</v>
      </c>
      <c r="I23" s="3">
        <v>35</v>
      </c>
      <c r="J23" t="str">
        <f>IF(Table1[[#This Row],[Purchase Amount]]&gt;0,"Purchased Successfully","Not purchased Successfully" )</f>
        <v>Purchased Successfully</v>
      </c>
      <c r="K23" s="5">
        <f>Table1[[#This Row],[Purchase Amount]]/10</f>
        <v>3.5</v>
      </c>
      <c r="L23">
        <f t="shared" si="0"/>
        <v>2023</v>
      </c>
      <c r="M23">
        <f>ROUNDUP(MONTH(Table1[[#This Row],[Date]])/3,0)</f>
        <v>4</v>
      </c>
      <c r="N23" t="str">
        <f>CONCATENATE(Table1[[#This Row],[Year]],"-Q",Table1[[#This Row],[Quarter]])</f>
        <v>2023-Q4</v>
      </c>
    </row>
    <row r="24" spans="1:14" x14ac:dyDescent="0.3">
      <c r="A24" t="s">
        <v>117</v>
      </c>
      <c r="B24" t="s">
        <v>118</v>
      </c>
      <c r="C24" t="s">
        <v>119</v>
      </c>
      <c r="D24" t="s">
        <v>120</v>
      </c>
      <c r="E24" t="s">
        <v>41</v>
      </c>
      <c r="F24" t="s">
        <v>96</v>
      </c>
      <c r="G24" t="s">
        <v>26</v>
      </c>
      <c r="H24" s="2">
        <v>45264</v>
      </c>
      <c r="I24" s="3">
        <v>820</v>
      </c>
      <c r="J24" t="str">
        <f>IF(Table1[[#This Row],[Purchase Amount]]&gt;0,"Purchased Successfully","Not purchased Successfully" )</f>
        <v>Purchased Successfully</v>
      </c>
      <c r="K24" s="5">
        <f>Table1[[#This Row],[Purchase Amount]]/10</f>
        <v>82</v>
      </c>
      <c r="L24">
        <f t="shared" si="0"/>
        <v>2023</v>
      </c>
      <c r="M24">
        <f>ROUNDUP(MONTH(Table1[[#This Row],[Date]])/3,0)</f>
        <v>4</v>
      </c>
      <c r="N24" t="str">
        <f>CONCATENATE(Table1[[#This Row],[Year]],"-Q",Table1[[#This Row],[Quarter]])</f>
        <v>2023-Q4</v>
      </c>
    </row>
    <row r="25" spans="1:14" hidden="1" x14ac:dyDescent="0.3">
      <c r="A25" t="s">
        <v>121</v>
      </c>
      <c r="B25" t="s">
        <v>38</v>
      </c>
      <c r="C25" t="s">
        <v>39</v>
      </c>
      <c r="D25" t="s">
        <v>40</v>
      </c>
      <c r="E25" t="s">
        <v>41</v>
      </c>
      <c r="F25" t="s">
        <v>122</v>
      </c>
      <c r="G25" t="s">
        <v>26</v>
      </c>
      <c r="H25" s="2">
        <v>45265</v>
      </c>
      <c r="I25" s="3"/>
      <c r="J25" t="str">
        <f>IF(Table1[[#This Row],[Purchase Amount]]&gt;0,"Purchased Successfully","Not purchased Successfully" )</f>
        <v>Not purchased Successfully</v>
      </c>
      <c r="K25" s="5">
        <f>Table1[[#This Row],[Purchase Amount]]/10</f>
        <v>0</v>
      </c>
      <c r="L25">
        <f t="shared" si="0"/>
        <v>2023</v>
      </c>
      <c r="M25">
        <f>ROUNDUP(MONTH(Table1[[#This Row],[Date]])/3,0)</f>
        <v>4</v>
      </c>
      <c r="N25" t="str">
        <f>CONCATENATE(Table1[[#This Row],[Year]],"-Q",Table1[[#This Row],[Quarter]])</f>
        <v>2023-Q4</v>
      </c>
    </row>
    <row r="26" spans="1:14" hidden="1" x14ac:dyDescent="0.3">
      <c r="A26" t="s">
        <v>123</v>
      </c>
      <c r="B26" t="s">
        <v>59</v>
      </c>
      <c r="C26" t="s">
        <v>60</v>
      </c>
      <c r="D26" t="s">
        <v>61</v>
      </c>
      <c r="E26" t="s">
        <v>62</v>
      </c>
      <c r="F26" t="s">
        <v>52</v>
      </c>
      <c r="G26" t="s">
        <v>6</v>
      </c>
      <c r="H26" s="2">
        <v>45265</v>
      </c>
      <c r="I26" s="3"/>
      <c r="J26" t="str">
        <f>IF(Table1[[#This Row],[Purchase Amount]]&gt;0,"Purchased Successfully","Not purchased Successfully" )</f>
        <v>Not purchased Successfully</v>
      </c>
      <c r="K26" s="5">
        <f>Table1[[#This Row],[Purchase Amount]]/10</f>
        <v>0</v>
      </c>
      <c r="L26">
        <f t="shared" si="0"/>
        <v>2023</v>
      </c>
      <c r="M26">
        <f>ROUNDUP(MONTH(Table1[[#This Row],[Date]])/3,0)</f>
        <v>4</v>
      </c>
      <c r="N26" t="str">
        <f>CONCATENATE(Table1[[#This Row],[Year]],"-Q",Table1[[#This Row],[Quarter]])</f>
        <v>2023-Q4</v>
      </c>
    </row>
    <row r="27" spans="1:14" hidden="1" x14ac:dyDescent="0.3">
      <c r="A27" t="s">
        <v>124</v>
      </c>
      <c r="B27" t="s">
        <v>125</v>
      </c>
      <c r="C27" t="s">
        <v>126</v>
      </c>
      <c r="D27" t="s">
        <v>127</v>
      </c>
      <c r="E27" t="s">
        <v>4</v>
      </c>
      <c r="F27" t="s">
        <v>42</v>
      </c>
      <c r="G27" t="s">
        <v>6</v>
      </c>
      <c r="H27" s="2">
        <v>45265</v>
      </c>
      <c r="I27" s="3"/>
      <c r="J27" t="str">
        <f>IF(Table1[[#This Row],[Purchase Amount]]&gt;0,"Purchased Successfully","Not purchased Successfully" )</f>
        <v>Not purchased Successfully</v>
      </c>
      <c r="K27" s="5">
        <f>Table1[[#This Row],[Purchase Amount]]/10</f>
        <v>0</v>
      </c>
      <c r="L27">
        <f t="shared" si="0"/>
        <v>2023</v>
      </c>
      <c r="M27">
        <f>ROUNDUP(MONTH(Table1[[#This Row],[Date]])/3,0)</f>
        <v>4</v>
      </c>
      <c r="N27" t="str">
        <f>CONCATENATE(Table1[[#This Row],[Year]],"-Q",Table1[[#This Row],[Quarter]])</f>
        <v>2023-Q4</v>
      </c>
    </row>
    <row r="28" spans="1:14" x14ac:dyDescent="0.3">
      <c r="A28" t="s">
        <v>128</v>
      </c>
      <c r="B28" t="s">
        <v>65</v>
      </c>
      <c r="C28" t="s">
        <v>66</v>
      </c>
      <c r="D28" t="s">
        <v>67</v>
      </c>
      <c r="E28" t="s">
        <v>4</v>
      </c>
      <c r="F28" t="s">
        <v>47</v>
      </c>
      <c r="G28" t="s">
        <v>26</v>
      </c>
      <c r="H28" s="2">
        <v>45265</v>
      </c>
      <c r="I28" s="3">
        <v>95</v>
      </c>
      <c r="J28" t="str">
        <f>IF(Table1[[#This Row],[Purchase Amount]]&gt;0,"Purchased Successfully","Not purchased Successfully" )</f>
        <v>Purchased Successfully</v>
      </c>
      <c r="K28" s="5">
        <f>Table1[[#This Row],[Purchase Amount]]/10</f>
        <v>9.5</v>
      </c>
      <c r="L28">
        <f t="shared" si="0"/>
        <v>2023</v>
      </c>
      <c r="M28">
        <f>ROUNDUP(MONTH(Table1[[#This Row],[Date]])/3,0)</f>
        <v>4</v>
      </c>
      <c r="N28" t="str">
        <f>CONCATENATE(Table1[[#This Row],[Year]],"-Q",Table1[[#This Row],[Quarter]])</f>
        <v>2023-Q4</v>
      </c>
    </row>
    <row r="29" spans="1:14" x14ac:dyDescent="0.3">
      <c r="A29" t="s">
        <v>129</v>
      </c>
      <c r="B29" t="s">
        <v>118</v>
      </c>
      <c r="C29" t="s">
        <v>119</v>
      </c>
      <c r="D29" t="s">
        <v>120</v>
      </c>
      <c r="E29" t="s">
        <v>41</v>
      </c>
      <c r="F29" t="s">
        <v>130</v>
      </c>
      <c r="G29" t="s">
        <v>13</v>
      </c>
      <c r="H29" s="2">
        <v>45265</v>
      </c>
      <c r="I29" s="3">
        <v>290</v>
      </c>
      <c r="J29" t="str">
        <f>IF(Table1[[#This Row],[Purchase Amount]]&gt;0,"Purchased Successfully","Not purchased Successfully" )</f>
        <v>Purchased Successfully</v>
      </c>
      <c r="K29" s="5">
        <f>Table1[[#This Row],[Purchase Amount]]/10</f>
        <v>29</v>
      </c>
      <c r="L29">
        <f t="shared" si="0"/>
        <v>2023</v>
      </c>
      <c r="M29">
        <f>ROUNDUP(MONTH(Table1[[#This Row],[Date]])/3,0)</f>
        <v>4</v>
      </c>
      <c r="N29" t="str">
        <f>CONCATENATE(Table1[[#This Row],[Year]],"-Q",Table1[[#This Row],[Quarter]])</f>
        <v>2023-Q4</v>
      </c>
    </row>
    <row r="30" spans="1:14" hidden="1" x14ac:dyDescent="0.3">
      <c r="A30" t="s">
        <v>131</v>
      </c>
      <c r="B30" t="s">
        <v>132</v>
      </c>
      <c r="C30" t="s">
        <v>133</v>
      </c>
      <c r="D30" t="s">
        <v>134</v>
      </c>
      <c r="E30" t="s">
        <v>135</v>
      </c>
      <c r="F30" t="s">
        <v>136</v>
      </c>
      <c r="G30" t="s">
        <v>26</v>
      </c>
      <c r="H30" s="2">
        <v>45266</v>
      </c>
      <c r="I30" s="3"/>
      <c r="J30" t="str">
        <f>IF(Table1[[#This Row],[Purchase Amount]]&gt;0,"Purchased Successfully","Not purchased Successfully" )</f>
        <v>Not purchased Successfully</v>
      </c>
      <c r="K30" s="5">
        <f>Table1[[#This Row],[Purchase Amount]]/10</f>
        <v>0</v>
      </c>
      <c r="L30">
        <f t="shared" si="0"/>
        <v>2023</v>
      </c>
      <c r="M30">
        <f>ROUNDUP(MONTH(Table1[[#This Row],[Date]])/3,0)</f>
        <v>4</v>
      </c>
      <c r="N30" t="str">
        <f>CONCATENATE(Table1[[#This Row],[Year]],"-Q",Table1[[#This Row],[Quarter]])</f>
        <v>2023-Q4</v>
      </c>
    </row>
    <row r="31" spans="1:14" x14ac:dyDescent="0.3">
      <c r="A31" t="s">
        <v>137</v>
      </c>
      <c r="B31" t="s">
        <v>138</v>
      </c>
      <c r="C31" t="s">
        <v>139</v>
      </c>
      <c r="D31" t="s">
        <v>140</v>
      </c>
      <c r="E31" t="s">
        <v>4</v>
      </c>
      <c r="F31" t="s">
        <v>141</v>
      </c>
      <c r="G31" t="s">
        <v>6</v>
      </c>
      <c r="H31" s="2">
        <v>45266</v>
      </c>
      <c r="I31" s="3">
        <v>1290</v>
      </c>
      <c r="J31" t="str">
        <f>IF(Table1[[#This Row],[Purchase Amount]]&gt;0,"Purchased Successfully","Not purchased Successfully" )</f>
        <v>Purchased Successfully</v>
      </c>
      <c r="K31" s="5">
        <f>Table1[[#This Row],[Purchase Amount]]/10</f>
        <v>129</v>
      </c>
      <c r="L31">
        <f t="shared" si="0"/>
        <v>2023</v>
      </c>
      <c r="M31">
        <f>ROUNDUP(MONTH(Table1[[#This Row],[Date]])/3,0)</f>
        <v>4</v>
      </c>
      <c r="N31" t="str">
        <f>CONCATENATE(Table1[[#This Row],[Year]],"-Q",Table1[[#This Row],[Quarter]])</f>
        <v>2023-Q4</v>
      </c>
    </row>
    <row r="32" spans="1:14" x14ac:dyDescent="0.3">
      <c r="A32" t="s">
        <v>142</v>
      </c>
      <c r="B32" t="s">
        <v>143</v>
      </c>
      <c r="C32" t="s">
        <v>144</v>
      </c>
      <c r="D32" t="s">
        <v>145</v>
      </c>
      <c r="E32" t="s">
        <v>101</v>
      </c>
      <c r="F32" t="s">
        <v>146</v>
      </c>
      <c r="G32" t="s">
        <v>6</v>
      </c>
      <c r="H32" s="2">
        <v>45266</v>
      </c>
      <c r="I32" s="3">
        <v>390</v>
      </c>
      <c r="J32" t="str">
        <f>IF(Table1[[#This Row],[Purchase Amount]]&gt;0,"Purchased Successfully","Not purchased Successfully" )</f>
        <v>Purchased Successfully</v>
      </c>
      <c r="K32" s="5">
        <f>Table1[[#This Row],[Purchase Amount]]/10</f>
        <v>39</v>
      </c>
      <c r="L32">
        <f t="shared" si="0"/>
        <v>2023</v>
      </c>
      <c r="M32">
        <f>ROUNDUP(MONTH(Table1[[#This Row],[Date]])/3,0)</f>
        <v>4</v>
      </c>
      <c r="N32" t="str">
        <f>CONCATENATE(Table1[[#This Row],[Year]],"-Q",Table1[[#This Row],[Quarter]])</f>
        <v>2023-Q4</v>
      </c>
    </row>
    <row r="33" spans="1:14" x14ac:dyDescent="0.3">
      <c r="A33" t="s">
        <v>147</v>
      </c>
      <c r="B33" t="s">
        <v>148</v>
      </c>
      <c r="C33" t="s">
        <v>149</v>
      </c>
      <c r="D33" t="s">
        <v>150</v>
      </c>
      <c r="E33" t="s">
        <v>135</v>
      </c>
      <c r="F33" t="s">
        <v>151</v>
      </c>
      <c r="G33" t="s">
        <v>13</v>
      </c>
      <c r="H33" s="2">
        <v>45266</v>
      </c>
      <c r="I33" s="3">
        <v>385</v>
      </c>
      <c r="J33" t="str">
        <f>IF(Table1[[#This Row],[Purchase Amount]]&gt;0,"Purchased Successfully","Not purchased Successfully" )</f>
        <v>Purchased Successfully</v>
      </c>
      <c r="K33" s="5">
        <f>Table1[[#This Row],[Purchase Amount]]/10</f>
        <v>38.5</v>
      </c>
      <c r="L33">
        <f t="shared" si="0"/>
        <v>2023</v>
      </c>
      <c r="M33">
        <f>ROUNDUP(MONTH(Table1[[#This Row],[Date]])/3,0)</f>
        <v>4</v>
      </c>
      <c r="N33" t="str">
        <f>CONCATENATE(Table1[[#This Row],[Year]],"-Q",Table1[[#This Row],[Quarter]])</f>
        <v>2023-Q4</v>
      </c>
    </row>
    <row r="34" spans="1:14" x14ac:dyDescent="0.3">
      <c r="A34" t="s">
        <v>152</v>
      </c>
      <c r="B34" t="s">
        <v>98</v>
      </c>
      <c r="C34" t="s">
        <v>99</v>
      </c>
      <c r="D34" t="s">
        <v>100</v>
      </c>
      <c r="E34" t="s">
        <v>101</v>
      </c>
      <c r="F34" t="s">
        <v>153</v>
      </c>
      <c r="G34" t="s">
        <v>6</v>
      </c>
      <c r="H34" s="2">
        <v>45266</v>
      </c>
      <c r="I34" s="3">
        <v>60</v>
      </c>
      <c r="J34" t="str">
        <f>IF(Table1[[#This Row],[Purchase Amount]]&gt;0,"Purchased Successfully","Not purchased Successfully" )</f>
        <v>Purchased Successfully</v>
      </c>
      <c r="K34" s="5">
        <f>Table1[[#This Row],[Purchase Amount]]/10</f>
        <v>6</v>
      </c>
      <c r="L34">
        <f t="shared" si="0"/>
        <v>2023</v>
      </c>
      <c r="M34">
        <f>ROUNDUP(MONTH(Table1[[#This Row],[Date]])/3,0)</f>
        <v>4</v>
      </c>
      <c r="N34" t="str">
        <f>CONCATENATE(Table1[[#This Row],[Year]],"-Q",Table1[[#This Row],[Quarter]])</f>
        <v>2023-Q4</v>
      </c>
    </row>
    <row r="35" spans="1:14" x14ac:dyDescent="0.3">
      <c r="A35" t="s">
        <v>154</v>
      </c>
      <c r="B35" t="s">
        <v>155</v>
      </c>
      <c r="C35" t="s">
        <v>156</v>
      </c>
      <c r="D35" t="s">
        <v>157</v>
      </c>
      <c r="E35" t="s">
        <v>82</v>
      </c>
      <c r="F35" t="s">
        <v>158</v>
      </c>
      <c r="G35" t="s">
        <v>13</v>
      </c>
      <c r="H35" s="2">
        <v>45266</v>
      </c>
      <c r="I35" s="3">
        <v>1580</v>
      </c>
      <c r="J35" t="str">
        <f>IF(Table1[[#This Row],[Purchase Amount]]&gt;0,"Purchased Successfully","Not purchased Successfully" )</f>
        <v>Purchased Successfully</v>
      </c>
      <c r="K35" s="5">
        <f>Table1[[#This Row],[Purchase Amount]]/10</f>
        <v>158</v>
      </c>
      <c r="L35">
        <f t="shared" si="0"/>
        <v>2023</v>
      </c>
      <c r="M35">
        <f>ROUNDUP(MONTH(Table1[[#This Row],[Date]])/3,0)</f>
        <v>4</v>
      </c>
      <c r="N35" t="str">
        <f>CONCATENATE(Table1[[#This Row],[Year]],"-Q",Table1[[#This Row],[Quarter]])</f>
        <v>2023-Q4</v>
      </c>
    </row>
    <row r="36" spans="1:14" x14ac:dyDescent="0.3">
      <c r="A36" t="s">
        <v>159</v>
      </c>
      <c r="B36" t="s">
        <v>160</v>
      </c>
      <c r="C36" t="s">
        <v>161</v>
      </c>
      <c r="D36" t="s">
        <v>162</v>
      </c>
      <c r="E36" t="s">
        <v>163</v>
      </c>
      <c r="F36" t="s">
        <v>164</v>
      </c>
      <c r="G36" t="s">
        <v>6</v>
      </c>
      <c r="H36" s="2">
        <v>45266</v>
      </c>
      <c r="I36" s="3">
        <v>695</v>
      </c>
      <c r="J36" t="str">
        <f>IF(Table1[[#This Row],[Purchase Amount]]&gt;0,"Purchased Successfully","Not purchased Successfully" )</f>
        <v>Purchased Successfully</v>
      </c>
      <c r="K36" s="5">
        <f>Table1[[#This Row],[Purchase Amount]]/10</f>
        <v>69.5</v>
      </c>
      <c r="L36">
        <f t="shared" si="0"/>
        <v>2023</v>
      </c>
      <c r="M36">
        <f>ROUNDUP(MONTH(Table1[[#This Row],[Date]])/3,0)</f>
        <v>4</v>
      </c>
      <c r="N36" t="str">
        <f>CONCATENATE(Table1[[#This Row],[Year]],"-Q",Table1[[#This Row],[Quarter]])</f>
        <v>2023-Q4</v>
      </c>
    </row>
    <row r="37" spans="1:14" x14ac:dyDescent="0.3">
      <c r="A37" t="s">
        <v>165</v>
      </c>
      <c r="B37" t="s">
        <v>143</v>
      </c>
      <c r="C37" t="s">
        <v>144</v>
      </c>
      <c r="D37" t="s">
        <v>145</v>
      </c>
      <c r="E37" t="s">
        <v>101</v>
      </c>
      <c r="F37" t="s">
        <v>166</v>
      </c>
      <c r="G37" t="s">
        <v>6</v>
      </c>
      <c r="H37" s="2">
        <v>45266</v>
      </c>
      <c r="I37" s="3">
        <v>940</v>
      </c>
      <c r="J37" t="str">
        <f>IF(Table1[[#This Row],[Purchase Amount]]&gt;0,"Purchased Successfully","Not purchased Successfully" )</f>
        <v>Purchased Successfully</v>
      </c>
      <c r="K37" s="5">
        <f>Table1[[#This Row],[Purchase Amount]]/10</f>
        <v>94</v>
      </c>
      <c r="L37">
        <f t="shared" si="0"/>
        <v>2023</v>
      </c>
      <c r="M37">
        <f>ROUNDUP(MONTH(Table1[[#This Row],[Date]])/3,0)</f>
        <v>4</v>
      </c>
      <c r="N37" t="str">
        <f>CONCATENATE(Table1[[#This Row],[Year]],"-Q",Table1[[#This Row],[Quarter]])</f>
        <v>2023-Q4</v>
      </c>
    </row>
    <row r="38" spans="1:14" x14ac:dyDescent="0.3">
      <c r="A38" t="s">
        <v>167</v>
      </c>
      <c r="B38" t="s">
        <v>168</v>
      </c>
      <c r="C38" t="s">
        <v>169</v>
      </c>
      <c r="D38" t="s">
        <v>170</v>
      </c>
      <c r="E38" t="s">
        <v>89</v>
      </c>
      <c r="F38" t="s">
        <v>171</v>
      </c>
      <c r="G38" t="s">
        <v>26</v>
      </c>
      <c r="H38" s="2">
        <v>45266</v>
      </c>
      <c r="I38" s="3">
        <v>1730</v>
      </c>
      <c r="J38" t="str">
        <f>IF(Table1[[#This Row],[Purchase Amount]]&gt;0,"Purchased Successfully","Not purchased Successfully" )</f>
        <v>Purchased Successfully</v>
      </c>
      <c r="K38" s="5">
        <f>Table1[[#This Row],[Purchase Amount]]/10</f>
        <v>173</v>
      </c>
      <c r="L38">
        <f t="shared" si="0"/>
        <v>2023</v>
      </c>
      <c r="M38">
        <f>ROUNDUP(MONTH(Table1[[#This Row],[Date]])/3,0)</f>
        <v>4</v>
      </c>
      <c r="N38" t="str">
        <f>CONCATENATE(Table1[[#This Row],[Year]],"-Q",Table1[[#This Row],[Quarter]])</f>
        <v>2023-Q4</v>
      </c>
    </row>
    <row r="39" spans="1:14" hidden="1" x14ac:dyDescent="0.3">
      <c r="A39" t="s">
        <v>172</v>
      </c>
      <c r="B39" t="s">
        <v>173</v>
      </c>
      <c r="C39" t="s">
        <v>174</v>
      </c>
      <c r="D39" t="s">
        <v>175</v>
      </c>
      <c r="E39" t="s">
        <v>11</v>
      </c>
      <c r="F39" t="s">
        <v>176</v>
      </c>
      <c r="G39" t="s">
        <v>6</v>
      </c>
      <c r="H39" s="2">
        <v>45268</v>
      </c>
      <c r="I39" s="3"/>
      <c r="J39" t="str">
        <f>IF(Table1[[#This Row],[Purchase Amount]]&gt;0,"Purchased Successfully","Not purchased Successfully" )</f>
        <v>Not purchased Successfully</v>
      </c>
      <c r="K39" s="5">
        <f>Table1[[#This Row],[Purchase Amount]]/10</f>
        <v>0</v>
      </c>
      <c r="L39">
        <f t="shared" si="0"/>
        <v>2023</v>
      </c>
      <c r="M39">
        <f>ROUNDUP(MONTH(Table1[[#This Row],[Date]])/3,0)</f>
        <v>4</v>
      </c>
      <c r="N39" t="str">
        <f>CONCATENATE(Table1[[#This Row],[Year]],"-Q",Table1[[#This Row],[Quarter]])</f>
        <v>2023-Q4</v>
      </c>
    </row>
    <row r="40" spans="1:14" hidden="1" x14ac:dyDescent="0.3">
      <c r="A40" t="s">
        <v>177</v>
      </c>
      <c r="B40" t="s">
        <v>178</v>
      </c>
      <c r="C40" t="s">
        <v>179</v>
      </c>
      <c r="D40" t="s">
        <v>180</v>
      </c>
      <c r="E40" t="s">
        <v>41</v>
      </c>
      <c r="F40" t="s">
        <v>52</v>
      </c>
      <c r="G40" t="s">
        <v>6</v>
      </c>
      <c r="H40" s="2">
        <v>45268</v>
      </c>
      <c r="I40" s="3"/>
      <c r="J40" t="str">
        <f>IF(Table1[[#This Row],[Purchase Amount]]&gt;0,"Purchased Successfully","Not purchased Successfully" )</f>
        <v>Not purchased Successfully</v>
      </c>
      <c r="K40" s="5">
        <f>Table1[[#This Row],[Purchase Amount]]/10</f>
        <v>0</v>
      </c>
      <c r="L40">
        <f t="shared" si="0"/>
        <v>2023</v>
      </c>
      <c r="M40">
        <f>ROUNDUP(MONTH(Table1[[#This Row],[Date]])/3,0)</f>
        <v>4</v>
      </c>
      <c r="N40" t="str">
        <f>CONCATENATE(Table1[[#This Row],[Year]],"-Q",Table1[[#This Row],[Quarter]])</f>
        <v>2023-Q4</v>
      </c>
    </row>
    <row r="41" spans="1:14" x14ac:dyDescent="0.3">
      <c r="A41" t="s">
        <v>181</v>
      </c>
      <c r="B41" t="s">
        <v>182</v>
      </c>
      <c r="C41" t="s">
        <v>183</v>
      </c>
      <c r="D41" t="s">
        <v>184</v>
      </c>
      <c r="E41" t="s">
        <v>101</v>
      </c>
      <c r="F41" t="s">
        <v>185</v>
      </c>
      <c r="G41" t="s">
        <v>13</v>
      </c>
      <c r="H41" s="2">
        <v>45268</v>
      </c>
      <c r="I41" s="3">
        <v>450</v>
      </c>
      <c r="J41" t="str">
        <f>IF(Table1[[#This Row],[Purchase Amount]]&gt;0,"Purchased Successfully","Not purchased Successfully" )</f>
        <v>Purchased Successfully</v>
      </c>
      <c r="K41" s="5">
        <f>Table1[[#This Row],[Purchase Amount]]/10</f>
        <v>45</v>
      </c>
      <c r="L41">
        <f t="shared" si="0"/>
        <v>2023</v>
      </c>
      <c r="M41">
        <f>ROUNDUP(MONTH(Table1[[#This Row],[Date]])/3,0)</f>
        <v>4</v>
      </c>
      <c r="N41" t="str">
        <f>CONCATENATE(Table1[[#This Row],[Year]],"-Q",Table1[[#This Row],[Quarter]])</f>
        <v>2023-Q4</v>
      </c>
    </row>
    <row r="42" spans="1:14" x14ac:dyDescent="0.3">
      <c r="A42" t="s">
        <v>186</v>
      </c>
      <c r="B42" t="s">
        <v>187</v>
      </c>
      <c r="C42" t="s">
        <v>188</v>
      </c>
      <c r="D42" t="s">
        <v>189</v>
      </c>
      <c r="E42" t="s">
        <v>24</v>
      </c>
      <c r="F42" t="s">
        <v>164</v>
      </c>
      <c r="G42" t="s">
        <v>13</v>
      </c>
      <c r="H42" s="2">
        <v>45268</v>
      </c>
      <c r="I42" s="3">
        <v>35</v>
      </c>
      <c r="J42" t="str">
        <f>IF(Table1[[#This Row],[Purchase Amount]]&gt;0,"Purchased Successfully","Not purchased Successfully" )</f>
        <v>Purchased Successfully</v>
      </c>
      <c r="K42" s="5">
        <f>Table1[[#This Row],[Purchase Amount]]/10</f>
        <v>3.5</v>
      </c>
      <c r="L42">
        <f t="shared" si="0"/>
        <v>2023</v>
      </c>
      <c r="M42">
        <f>ROUNDUP(MONTH(Table1[[#This Row],[Date]])/3,0)</f>
        <v>4</v>
      </c>
      <c r="N42" t="str">
        <f>CONCATENATE(Table1[[#This Row],[Year]],"-Q",Table1[[#This Row],[Quarter]])</f>
        <v>2023-Q4</v>
      </c>
    </row>
    <row r="43" spans="1:14" x14ac:dyDescent="0.3">
      <c r="A43" t="s">
        <v>190</v>
      </c>
      <c r="B43" t="s">
        <v>191</v>
      </c>
      <c r="C43" t="s">
        <v>192</v>
      </c>
      <c r="D43" t="s">
        <v>193</v>
      </c>
      <c r="E43" t="s">
        <v>89</v>
      </c>
      <c r="F43" t="s">
        <v>194</v>
      </c>
      <c r="G43" t="s">
        <v>6</v>
      </c>
      <c r="H43" s="2">
        <v>45268</v>
      </c>
      <c r="I43" s="3">
        <v>90</v>
      </c>
      <c r="J43" t="str">
        <f>IF(Table1[[#This Row],[Purchase Amount]]&gt;0,"Purchased Successfully","Not purchased Successfully" )</f>
        <v>Purchased Successfully</v>
      </c>
      <c r="K43" s="5">
        <f>Table1[[#This Row],[Purchase Amount]]/10</f>
        <v>9</v>
      </c>
      <c r="L43">
        <f t="shared" si="0"/>
        <v>2023</v>
      </c>
      <c r="M43">
        <f>ROUNDUP(MONTH(Table1[[#This Row],[Date]])/3,0)</f>
        <v>4</v>
      </c>
      <c r="N43" t="str">
        <f>CONCATENATE(Table1[[#This Row],[Year]],"-Q",Table1[[#This Row],[Quarter]])</f>
        <v>2023-Q4</v>
      </c>
    </row>
    <row r="44" spans="1:14" x14ac:dyDescent="0.3">
      <c r="A44" t="s">
        <v>195</v>
      </c>
      <c r="B44" t="s">
        <v>196</v>
      </c>
      <c r="C44" t="s">
        <v>197</v>
      </c>
      <c r="D44" t="s">
        <v>198</v>
      </c>
      <c r="E44" t="s">
        <v>18</v>
      </c>
      <c r="F44" t="s">
        <v>52</v>
      </c>
      <c r="G44" t="s">
        <v>13</v>
      </c>
      <c r="H44" s="2">
        <v>45268</v>
      </c>
      <c r="I44" s="3">
        <v>930</v>
      </c>
      <c r="J44" t="str">
        <f>IF(Table1[[#This Row],[Purchase Amount]]&gt;0,"Purchased Successfully","Not purchased Successfully" )</f>
        <v>Purchased Successfully</v>
      </c>
      <c r="K44" s="5">
        <f>Table1[[#This Row],[Purchase Amount]]/10</f>
        <v>93</v>
      </c>
      <c r="L44">
        <f t="shared" si="0"/>
        <v>2023</v>
      </c>
      <c r="M44">
        <f>ROUNDUP(MONTH(Table1[[#This Row],[Date]])/3,0)</f>
        <v>4</v>
      </c>
      <c r="N44" t="str">
        <f>CONCATENATE(Table1[[#This Row],[Year]],"-Q",Table1[[#This Row],[Quarter]])</f>
        <v>2023-Q4</v>
      </c>
    </row>
    <row r="45" spans="1:14" x14ac:dyDescent="0.3">
      <c r="A45" t="s">
        <v>199</v>
      </c>
      <c r="B45" t="s">
        <v>118</v>
      </c>
      <c r="C45" t="s">
        <v>119</v>
      </c>
      <c r="D45" t="s">
        <v>120</v>
      </c>
      <c r="E45" t="s">
        <v>41</v>
      </c>
      <c r="F45" t="s">
        <v>200</v>
      </c>
      <c r="G45" t="s">
        <v>6</v>
      </c>
      <c r="H45" s="2">
        <v>45268</v>
      </c>
      <c r="I45" s="3">
        <v>990</v>
      </c>
      <c r="J45" t="str">
        <f>IF(Table1[[#This Row],[Purchase Amount]]&gt;0,"Purchased Successfully","Not purchased Successfully" )</f>
        <v>Purchased Successfully</v>
      </c>
      <c r="K45" s="5">
        <f>Table1[[#This Row],[Purchase Amount]]/10</f>
        <v>99</v>
      </c>
      <c r="L45">
        <f t="shared" si="0"/>
        <v>2023</v>
      </c>
      <c r="M45">
        <f>ROUNDUP(MONTH(Table1[[#This Row],[Date]])/3,0)</f>
        <v>4</v>
      </c>
      <c r="N45" t="str">
        <f>CONCATENATE(Table1[[#This Row],[Year]],"-Q",Table1[[#This Row],[Quarter]])</f>
        <v>2023-Q4</v>
      </c>
    </row>
    <row r="46" spans="1:14" hidden="1" x14ac:dyDescent="0.3">
      <c r="A46" t="s">
        <v>201</v>
      </c>
      <c r="B46" t="s">
        <v>108</v>
      </c>
      <c r="C46" t="s">
        <v>109</v>
      </c>
      <c r="D46" t="s">
        <v>110</v>
      </c>
      <c r="E46" t="s">
        <v>24</v>
      </c>
      <c r="F46" t="s">
        <v>83</v>
      </c>
      <c r="G46" t="s">
        <v>13</v>
      </c>
      <c r="H46" s="2">
        <v>45269</v>
      </c>
      <c r="I46" s="3"/>
      <c r="J46" t="str">
        <f>IF(Table1[[#This Row],[Purchase Amount]]&gt;0,"Purchased Successfully","Not purchased Successfully" )</f>
        <v>Not purchased Successfully</v>
      </c>
      <c r="K46" s="5">
        <f>Table1[[#This Row],[Purchase Amount]]/10</f>
        <v>0</v>
      </c>
      <c r="L46">
        <f t="shared" si="0"/>
        <v>2023</v>
      </c>
      <c r="M46">
        <f>ROUNDUP(MONTH(Table1[[#This Row],[Date]])/3,0)</f>
        <v>4</v>
      </c>
      <c r="N46" t="str">
        <f>CONCATENATE(Table1[[#This Row],[Year]],"-Q",Table1[[#This Row],[Quarter]])</f>
        <v>2023-Q4</v>
      </c>
    </row>
    <row r="47" spans="1:14" hidden="1" x14ac:dyDescent="0.3">
      <c r="A47" t="s">
        <v>202</v>
      </c>
      <c r="B47" t="s">
        <v>203</v>
      </c>
      <c r="C47" t="s">
        <v>204</v>
      </c>
      <c r="D47" t="s">
        <v>205</v>
      </c>
      <c r="E47" t="s">
        <v>24</v>
      </c>
      <c r="F47" t="s">
        <v>151</v>
      </c>
      <c r="G47" t="s">
        <v>13</v>
      </c>
      <c r="H47" s="2">
        <v>45269</v>
      </c>
      <c r="I47" s="3"/>
      <c r="J47" t="str">
        <f>IF(Table1[[#This Row],[Purchase Amount]]&gt;0,"Purchased Successfully","Not purchased Successfully" )</f>
        <v>Not purchased Successfully</v>
      </c>
      <c r="K47" s="5">
        <f>Table1[[#This Row],[Purchase Amount]]/10</f>
        <v>0</v>
      </c>
      <c r="L47">
        <f t="shared" si="0"/>
        <v>2023</v>
      </c>
      <c r="M47">
        <f>ROUNDUP(MONTH(Table1[[#This Row],[Date]])/3,0)</f>
        <v>4</v>
      </c>
      <c r="N47" t="str">
        <f>CONCATENATE(Table1[[#This Row],[Year]],"-Q",Table1[[#This Row],[Quarter]])</f>
        <v>2023-Q4</v>
      </c>
    </row>
    <row r="48" spans="1:14" x14ac:dyDescent="0.3">
      <c r="A48" t="s">
        <v>206</v>
      </c>
      <c r="B48" t="s">
        <v>207</v>
      </c>
      <c r="C48" t="s">
        <v>208</v>
      </c>
      <c r="D48" t="s">
        <v>209</v>
      </c>
      <c r="E48" t="s">
        <v>210</v>
      </c>
      <c r="F48" t="s">
        <v>211</v>
      </c>
      <c r="G48" t="s">
        <v>6</v>
      </c>
      <c r="H48" s="2">
        <v>45269</v>
      </c>
      <c r="I48" s="3">
        <v>20</v>
      </c>
      <c r="J48" t="str">
        <f>IF(Table1[[#This Row],[Purchase Amount]]&gt;0,"Purchased Successfully","Not purchased Successfully" )</f>
        <v>Purchased Successfully</v>
      </c>
      <c r="K48" s="5">
        <f>Table1[[#This Row],[Purchase Amount]]/10</f>
        <v>2</v>
      </c>
      <c r="L48">
        <f t="shared" si="0"/>
        <v>2023</v>
      </c>
      <c r="M48">
        <f>ROUNDUP(MONTH(Table1[[#This Row],[Date]])/3,0)</f>
        <v>4</v>
      </c>
      <c r="N48" t="str">
        <f>CONCATENATE(Table1[[#This Row],[Year]],"-Q",Table1[[#This Row],[Quarter]])</f>
        <v>2023-Q4</v>
      </c>
    </row>
    <row r="49" spans="1:14" x14ac:dyDescent="0.3">
      <c r="A49" t="s">
        <v>212</v>
      </c>
      <c r="B49" t="s">
        <v>213</v>
      </c>
      <c r="C49" t="s">
        <v>214</v>
      </c>
      <c r="D49" t="s">
        <v>215</v>
      </c>
      <c r="E49" t="s">
        <v>89</v>
      </c>
      <c r="F49" t="s">
        <v>216</v>
      </c>
      <c r="G49" t="s">
        <v>13</v>
      </c>
      <c r="H49" s="2">
        <v>45269</v>
      </c>
      <c r="I49" s="3">
        <v>890</v>
      </c>
      <c r="J49" t="str">
        <f>IF(Table1[[#This Row],[Purchase Amount]]&gt;0,"Purchased Successfully","Not purchased Successfully" )</f>
        <v>Purchased Successfully</v>
      </c>
      <c r="K49" s="5">
        <f>Table1[[#This Row],[Purchase Amount]]/10</f>
        <v>89</v>
      </c>
      <c r="L49">
        <f t="shared" si="0"/>
        <v>2023</v>
      </c>
      <c r="M49">
        <f>ROUNDUP(MONTH(Table1[[#This Row],[Date]])/3,0)</f>
        <v>4</v>
      </c>
      <c r="N49" t="str">
        <f>CONCATENATE(Table1[[#This Row],[Year]],"-Q",Table1[[#This Row],[Quarter]])</f>
        <v>2023-Q4</v>
      </c>
    </row>
    <row r="50" spans="1:14" x14ac:dyDescent="0.3">
      <c r="A50" t="s">
        <v>217</v>
      </c>
      <c r="B50" t="s">
        <v>218</v>
      </c>
      <c r="C50" t="s">
        <v>219</v>
      </c>
      <c r="D50" t="s">
        <v>220</v>
      </c>
      <c r="E50" t="s">
        <v>24</v>
      </c>
      <c r="F50" t="s">
        <v>221</v>
      </c>
      <c r="G50" t="s">
        <v>26</v>
      </c>
      <c r="H50" s="2">
        <v>45269</v>
      </c>
      <c r="I50" s="3">
        <v>915</v>
      </c>
      <c r="J50" t="str">
        <f>IF(Table1[[#This Row],[Purchase Amount]]&gt;0,"Purchased Successfully","Not purchased Successfully" )</f>
        <v>Purchased Successfully</v>
      </c>
      <c r="K50" s="5">
        <f>Table1[[#This Row],[Purchase Amount]]/10</f>
        <v>91.5</v>
      </c>
      <c r="L50">
        <f t="shared" si="0"/>
        <v>2023</v>
      </c>
      <c r="M50">
        <f>ROUNDUP(MONTH(Table1[[#This Row],[Date]])/3,0)</f>
        <v>4</v>
      </c>
      <c r="N50" t="str">
        <f>CONCATENATE(Table1[[#This Row],[Year]],"-Q",Table1[[#This Row],[Quarter]])</f>
        <v>2023-Q4</v>
      </c>
    </row>
    <row r="51" spans="1:14" x14ac:dyDescent="0.3">
      <c r="A51" t="s">
        <v>222</v>
      </c>
      <c r="B51" t="s">
        <v>223</v>
      </c>
      <c r="C51" t="s">
        <v>224</v>
      </c>
      <c r="D51" t="s">
        <v>225</v>
      </c>
      <c r="E51" t="s">
        <v>226</v>
      </c>
      <c r="F51" t="s">
        <v>227</v>
      </c>
      <c r="G51" t="s">
        <v>13</v>
      </c>
      <c r="H51" s="2">
        <v>45269</v>
      </c>
      <c r="I51" s="3">
        <v>365</v>
      </c>
      <c r="J51" t="str">
        <f>IF(Table1[[#This Row],[Purchase Amount]]&gt;0,"Purchased Successfully","Not purchased Successfully" )</f>
        <v>Purchased Successfully</v>
      </c>
      <c r="K51" s="5">
        <f>Table1[[#This Row],[Purchase Amount]]/10</f>
        <v>36.5</v>
      </c>
      <c r="L51">
        <f t="shared" si="0"/>
        <v>2023</v>
      </c>
      <c r="M51">
        <f>ROUNDUP(MONTH(Table1[[#This Row],[Date]])/3,0)</f>
        <v>4</v>
      </c>
      <c r="N51" t="str">
        <f>CONCATENATE(Table1[[#This Row],[Year]],"-Q",Table1[[#This Row],[Quarter]])</f>
        <v>2023-Q4</v>
      </c>
    </row>
    <row r="52" spans="1:14" x14ac:dyDescent="0.3">
      <c r="A52" t="s">
        <v>228</v>
      </c>
      <c r="B52" t="s">
        <v>229</v>
      </c>
      <c r="C52" t="s">
        <v>230</v>
      </c>
      <c r="D52" t="s">
        <v>231</v>
      </c>
      <c r="E52" t="s">
        <v>62</v>
      </c>
      <c r="F52" t="s">
        <v>232</v>
      </c>
      <c r="G52" t="s">
        <v>6</v>
      </c>
      <c r="H52" s="2">
        <v>45269</v>
      </c>
      <c r="I52" s="3">
        <v>445</v>
      </c>
      <c r="J52" t="str">
        <f>IF(Table1[[#This Row],[Purchase Amount]]&gt;0,"Purchased Successfully","Not purchased Successfully" )</f>
        <v>Purchased Successfully</v>
      </c>
      <c r="K52" s="5">
        <f>Table1[[#This Row],[Purchase Amount]]/10</f>
        <v>44.5</v>
      </c>
      <c r="L52">
        <f t="shared" si="0"/>
        <v>2023</v>
      </c>
      <c r="M52">
        <f>ROUNDUP(MONTH(Table1[[#This Row],[Date]])/3,0)</f>
        <v>4</v>
      </c>
      <c r="N52" t="str">
        <f>CONCATENATE(Table1[[#This Row],[Year]],"-Q",Table1[[#This Row],[Quarter]])</f>
        <v>2023-Q4</v>
      </c>
    </row>
    <row r="53" spans="1:14" x14ac:dyDescent="0.3">
      <c r="A53" t="s">
        <v>233</v>
      </c>
      <c r="B53" t="s">
        <v>234</v>
      </c>
      <c r="C53" t="s">
        <v>235</v>
      </c>
      <c r="D53" t="s">
        <v>236</v>
      </c>
      <c r="E53" t="s">
        <v>11</v>
      </c>
      <c r="F53" t="s">
        <v>63</v>
      </c>
      <c r="G53" t="s">
        <v>6</v>
      </c>
      <c r="H53" s="2">
        <v>45270</v>
      </c>
      <c r="I53" s="3">
        <v>160</v>
      </c>
      <c r="J53" t="str">
        <f>IF(Table1[[#This Row],[Purchase Amount]]&gt;0,"Purchased Successfully","Not purchased Successfully" )</f>
        <v>Purchased Successfully</v>
      </c>
      <c r="K53" s="5">
        <f>Table1[[#This Row],[Purchase Amount]]/10</f>
        <v>16</v>
      </c>
      <c r="L53">
        <f t="shared" si="0"/>
        <v>2023</v>
      </c>
      <c r="M53">
        <f>ROUNDUP(MONTH(Table1[[#This Row],[Date]])/3,0)</f>
        <v>4</v>
      </c>
      <c r="N53" t="str">
        <f>CONCATENATE(Table1[[#This Row],[Year]],"-Q",Table1[[#This Row],[Quarter]])</f>
        <v>2023-Q4</v>
      </c>
    </row>
    <row r="54" spans="1:14" hidden="1" x14ac:dyDescent="0.3">
      <c r="A54" t="s">
        <v>237</v>
      </c>
      <c r="B54" t="s">
        <v>143</v>
      </c>
      <c r="C54" t="s">
        <v>144</v>
      </c>
      <c r="D54" t="s">
        <v>145</v>
      </c>
      <c r="E54" t="s">
        <v>101</v>
      </c>
      <c r="F54" t="s">
        <v>36</v>
      </c>
      <c r="G54" t="s">
        <v>6</v>
      </c>
      <c r="H54" s="2">
        <v>45271</v>
      </c>
      <c r="I54" s="3"/>
      <c r="J54" t="str">
        <f>IF(Table1[[#This Row],[Purchase Amount]]&gt;0,"Purchased Successfully","Not purchased Successfully" )</f>
        <v>Not purchased Successfully</v>
      </c>
      <c r="K54" s="5">
        <f>Table1[[#This Row],[Purchase Amount]]/10</f>
        <v>0</v>
      </c>
      <c r="L54">
        <f t="shared" si="0"/>
        <v>2023</v>
      </c>
      <c r="M54">
        <f>ROUNDUP(MONTH(Table1[[#This Row],[Date]])/3,0)</f>
        <v>4</v>
      </c>
      <c r="N54" t="str">
        <f>CONCATENATE(Table1[[#This Row],[Year]],"-Q",Table1[[#This Row],[Quarter]])</f>
        <v>2023-Q4</v>
      </c>
    </row>
    <row r="55" spans="1:14" x14ac:dyDescent="0.3">
      <c r="A55" t="s">
        <v>238</v>
      </c>
      <c r="B55" t="s">
        <v>108</v>
      </c>
      <c r="C55" t="s">
        <v>109</v>
      </c>
      <c r="D55" t="s">
        <v>110</v>
      </c>
      <c r="E55" t="s">
        <v>24</v>
      </c>
      <c r="F55" t="s">
        <v>158</v>
      </c>
      <c r="G55" t="s">
        <v>13</v>
      </c>
      <c r="H55" s="2">
        <v>45271</v>
      </c>
      <c r="I55" s="3">
        <v>195</v>
      </c>
      <c r="J55" t="str">
        <f>IF(Table1[[#This Row],[Purchase Amount]]&gt;0,"Purchased Successfully","Not purchased Successfully" )</f>
        <v>Purchased Successfully</v>
      </c>
      <c r="K55" s="5">
        <f>Table1[[#This Row],[Purchase Amount]]/10</f>
        <v>19.5</v>
      </c>
      <c r="L55">
        <f t="shared" si="0"/>
        <v>2023</v>
      </c>
      <c r="M55">
        <f>ROUNDUP(MONTH(Table1[[#This Row],[Date]])/3,0)</f>
        <v>4</v>
      </c>
      <c r="N55" t="str">
        <f>CONCATENATE(Table1[[#This Row],[Year]],"-Q",Table1[[#This Row],[Quarter]])</f>
        <v>2023-Q4</v>
      </c>
    </row>
    <row r="56" spans="1:14" x14ac:dyDescent="0.3">
      <c r="A56" t="s">
        <v>239</v>
      </c>
      <c r="B56" t="s">
        <v>240</v>
      </c>
      <c r="C56" t="s">
        <v>241</v>
      </c>
      <c r="D56" t="s">
        <v>242</v>
      </c>
      <c r="E56" t="s">
        <v>24</v>
      </c>
      <c r="F56" t="s">
        <v>116</v>
      </c>
      <c r="G56" t="s">
        <v>6</v>
      </c>
      <c r="H56" s="2">
        <v>45271</v>
      </c>
      <c r="I56" s="3">
        <v>1000</v>
      </c>
      <c r="J56" t="str">
        <f>IF(Table1[[#This Row],[Purchase Amount]]&gt;0,"Purchased Successfully","Not purchased Successfully" )</f>
        <v>Purchased Successfully</v>
      </c>
      <c r="K56" s="5">
        <f>Table1[[#This Row],[Purchase Amount]]/10</f>
        <v>100</v>
      </c>
      <c r="L56">
        <f t="shared" si="0"/>
        <v>2023</v>
      </c>
      <c r="M56">
        <f>ROUNDUP(MONTH(Table1[[#This Row],[Date]])/3,0)</f>
        <v>4</v>
      </c>
      <c r="N56" t="str">
        <f>CONCATENATE(Table1[[#This Row],[Year]],"-Q",Table1[[#This Row],[Quarter]])</f>
        <v>2023-Q4</v>
      </c>
    </row>
    <row r="57" spans="1:14" hidden="1" x14ac:dyDescent="0.3">
      <c r="A57" t="s">
        <v>243</v>
      </c>
      <c r="B57" t="s">
        <v>244</v>
      </c>
      <c r="C57" t="s">
        <v>245</v>
      </c>
      <c r="D57" t="s">
        <v>246</v>
      </c>
      <c r="E57" t="s">
        <v>41</v>
      </c>
      <c r="F57" t="s">
        <v>247</v>
      </c>
      <c r="G57" t="s">
        <v>13</v>
      </c>
      <c r="H57" s="2">
        <v>45272</v>
      </c>
      <c r="I57" s="3"/>
      <c r="J57" t="str">
        <f>IF(Table1[[#This Row],[Purchase Amount]]&gt;0,"Purchased Successfully","Not purchased Successfully" )</f>
        <v>Not purchased Successfully</v>
      </c>
      <c r="K57" s="5">
        <f>Table1[[#This Row],[Purchase Amount]]/10</f>
        <v>0</v>
      </c>
      <c r="L57">
        <f t="shared" si="0"/>
        <v>2023</v>
      </c>
      <c r="M57">
        <f>ROUNDUP(MONTH(Table1[[#This Row],[Date]])/3,0)</f>
        <v>4</v>
      </c>
      <c r="N57" t="str">
        <f>CONCATENATE(Table1[[#This Row],[Year]],"-Q",Table1[[#This Row],[Quarter]])</f>
        <v>2023-Q4</v>
      </c>
    </row>
    <row r="58" spans="1:14" hidden="1" x14ac:dyDescent="0.3">
      <c r="A58" t="s">
        <v>248</v>
      </c>
      <c r="B58" t="s">
        <v>249</v>
      </c>
      <c r="C58" t="s">
        <v>250</v>
      </c>
      <c r="D58" t="s">
        <v>251</v>
      </c>
      <c r="E58" t="s">
        <v>226</v>
      </c>
      <c r="F58" t="s">
        <v>63</v>
      </c>
      <c r="G58" t="s">
        <v>6</v>
      </c>
      <c r="H58" s="2">
        <v>45272</v>
      </c>
      <c r="I58" s="3"/>
      <c r="J58" t="str">
        <f>IF(Table1[[#This Row],[Purchase Amount]]&gt;0,"Purchased Successfully","Not purchased Successfully" )</f>
        <v>Not purchased Successfully</v>
      </c>
      <c r="K58" s="5">
        <f>Table1[[#This Row],[Purchase Amount]]/10</f>
        <v>0</v>
      </c>
      <c r="L58">
        <f t="shared" si="0"/>
        <v>2023</v>
      </c>
      <c r="M58">
        <f>ROUNDUP(MONTH(Table1[[#This Row],[Date]])/3,0)</f>
        <v>4</v>
      </c>
      <c r="N58" t="str">
        <f>CONCATENATE(Table1[[#This Row],[Year]],"-Q",Table1[[#This Row],[Quarter]])</f>
        <v>2023-Q4</v>
      </c>
    </row>
    <row r="59" spans="1:14" hidden="1" x14ac:dyDescent="0.3">
      <c r="A59" t="s">
        <v>252</v>
      </c>
      <c r="B59" t="s">
        <v>253</v>
      </c>
      <c r="C59" t="s">
        <v>254</v>
      </c>
      <c r="D59" t="s">
        <v>255</v>
      </c>
      <c r="E59" t="s">
        <v>18</v>
      </c>
      <c r="F59" t="s">
        <v>256</v>
      </c>
      <c r="G59" t="s">
        <v>6</v>
      </c>
      <c r="H59" s="2">
        <v>45272</v>
      </c>
      <c r="I59" s="3"/>
      <c r="J59" t="str">
        <f>IF(Table1[[#This Row],[Purchase Amount]]&gt;0,"Purchased Successfully","Not purchased Successfully" )</f>
        <v>Not purchased Successfully</v>
      </c>
      <c r="K59" s="5">
        <f>Table1[[#This Row],[Purchase Amount]]/10</f>
        <v>0</v>
      </c>
      <c r="L59">
        <f t="shared" si="0"/>
        <v>2023</v>
      </c>
      <c r="M59">
        <f>ROUNDUP(MONTH(Table1[[#This Row],[Date]])/3,0)</f>
        <v>4</v>
      </c>
      <c r="N59" t="str">
        <f>CONCATENATE(Table1[[#This Row],[Year]],"-Q",Table1[[#This Row],[Quarter]])</f>
        <v>2023-Q4</v>
      </c>
    </row>
    <row r="60" spans="1:14" x14ac:dyDescent="0.3">
      <c r="A60" t="s">
        <v>257</v>
      </c>
      <c r="B60" t="s">
        <v>258</v>
      </c>
      <c r="C60" t="s">
        <v>259</v>
      </c>
      <c r="D60" t="s">
        <v>260</v>
      </c>
      <c r="E60" t="s">
        <v>24</v>
      </c>
      <c r="F60" t="s">
        <v>36</v>
      </c>
      <c r="G60" t="s">
        <v>6</v>
      </c>
      <c r="H60" s="2">
        <v>45272</v>
      </c>
      <c r="I60" s="3">
        <v>185</v>
      </c>
      <c r="J60" t="str">
        <f>IF(Table1[[#This Row],[Purchase Amount]]&gt;0,"Purchased Successfully","Not purchased Successfully" )</f>
        <v>Purchased Successfully</v>
      </c>
      <c r="K60" s="5">
        <f>Table1[[#This Row],[Purchase Amount]]/10</f>
        <v>18.5</v>
      </c>
      <c r="L60">
        <f t="shared" si="0"/>
        <v>2023</v>
      </c>
      <c r="M60">
        <f>ROUNDUP(MONTH(Table1[[#This Row],[Date]])/3,0)</f>
        <v>4</v>
      </c>
      <c r="N60" t="str">
        <f>CONCATENATE(Table1[[#This Row],[Year]],"-Q",Table1[[#This Row],[Quarter]])</f>
        <v>2023-Q4</v>
      </c>
    </row>
    <row r="61" spans="1:14" x14ac:dyDescent="0.3">
      <c r="A61" t="s">
        <v>261</v>
      </c>
      <c r="B61" t="s">
        <v>262</v>
      </c>
      <c r="C61" t="s">
        <v>263</v>
      </c>
      <c r="D61" t="s">
        <v>264</v>
      </c>
      <c r="E61" t="s">
        <v>265</v>
      </c>
      <c r="F61" t="s">
        <v>47</v>
      </c>
      <c r="G61" t="s">
        <v>6</v>
      </c>
      <c r="H61" s="2">
        <v>45272</v>
      </c>
      <c r="I61" s="3">
        <v>545</v>
      </c>
      <c r="J61" t="str">
        <f>IF(Table1[[#This Row],[Purchase Amount]]&gt;0,"Purchased Successfully","Not purchased Successfully" )</f>
        <v>Purchased Successfully</v>
      </c>
      <c r="K61" s="5">
        <f>Table1[[#This Row],[Purchase Amount]]/10</f>
        <v>54.5</v>
      </c>
      <c r="L61">
        <f t="shared" si="0"/>
        <v>2023</v>
      </c>
      <c r="M61">
        <f>ROUNDUP(MONTH(Table1[[#This Row],[Date]])/3,0)</f>
        <v>4</v>
      </c>
      <c r="N61" t="str">
        <f>CONCATENATE(Table1[[#This Row],[Year]],"-Q",Table1[[#This Row],[Quarter]])</f>
        <v>2023-Q4</v>
      </c>
    </row>
    <row r="62" spans="1:14" x14ac:dyDescent="0.3">
      <c r="A62" t="s">
        <v>266</v>
      </c>
      <c r="B62" t="s">
        <v>178</v>
      </c>
      <c r="C62" t="s">
        <v>179</v>
      </c>
      <c r="D62" t="s">
        <v>180</v>
      </c>
      <c r="E62" t="s">
        <v>41</v>
      </c>
      <c r="F62" t="s">
        <v>211</v>
      </c>
      <c r="G62" t="s">
        <v>6</v>
      </c>
      <c r="H62" s="2">
        <v>45272</v>
      </c>
      <c r="I62" s="3">
        <v>1095</v>
      </c>
      <c r="J62" t="str">
        <f>IF(Table1[[#This Row],[Purchase Amount]]&gt;0,"Purchased Successfully","Not purchased Successfully" )</f>
        <v>Purchased Successfully</v>
      </c>
      <c r="K62" s="5">
        <f>Table1[[#This Row],[Purchase Amount]]/10</f>
        <v>109.5</v>
      </c>
      <c r="L62">
        <f t="shared" si="0"/>
        <v>2023</v>
      </c>
      <c r="M62">
        <f>ROUNDUP(MONTH(Table1[[#This Row],[Date]])/3,0)</f>
        <v>4</v>
      </c>
      <c r="N62" t="str">
        <f>CONCATENATE(Table1[[#This Row],[Year]],"-Q",Table1[[#This Row],[Quarter]])</f>
        <v>2023-Q4</v>
      </c>
    </row>
    <row r="63" spans="1:14" x14ac:dyDescent="0.3">
      <c r="A63" t="s">
        <v>267</v>
      </c>
      <c r="B63" t="s">
        <v>268</v>
      </c>
      <c r="C63" t="s">
        <v>269</v>
      </c>
      <c r="D63" t="s">
        <v>270</v>
      </c>
      <c r="E63" t="s">
        <v>41</v>
      </c>
      <c r="F63" t="s">
        <v>42</v>
      </c>
      <c r="G63" t="s">
        <v>26</v>
      </c>
      <c r="H63" s="2">
        <v>45272</v>
      </c>
      <c r="I63" s="3">
        <v>570</v>
      </c>
      <c r="J63" t="str">
        <f>IF(Table1[[#This Row],[Purchase Amount]]&gt;0,"Purchased Successfully","Not purchased Successfully" )</f>
        <v>Purchased Successfully</v>
      </c>
      <c r="K63" s="5">
        <f>Table1[[#This Row],[Purchase Amount]]/10</f>
        <v>57</v>
      </c>
      <c r="L63">
        <f t="shared" si="0"/>
        <v>2023</v>
      </c>
      <c r="M63">
        <f>ROUNDUP(MONTH(Table1[[#This Row],[Date]])/3,0)</f>
        <v>4</v>
      </c>
      <c r="N63" t="str">
        <f>CONCATENATE(Table1[[#This Row],[Year]],"-Q",Table1[[#This Row],[Quarter]])</f>
        <v>2023-Q4</v>
      </c>
    </row>
    <row r="64" spans="1:14" x14ac:dyDescent="0.3">
      <c r="A64" t="s">
        <v>271</v>
      </c>
      <c r="B64" t="s">
        <v>272</v>
      </c>
      <c r="C64" t="s">
        <v>273</v>
      </c>
      <c r="D64" t="s">
        <v>274</v>
      </c>
      <c r="E64" t="s">
        <v>41</v>
      </c>
      <c r="F64" t="s">
        <v>96</v>
      </c>
      <c r="G64" t="s">
        <v>26</v>
      </c>
      <c r="H64" s="2">
        <v>45272</v>
      </c>
      <c r="I64" s="3">
        <v>1240</v>
      </c>
      <c r="J64" t="str">
        <f>IF(Table1[[#This Row],[Purchase Amount]]&gt;0,"Purchased Successfully","Not purchased Successfully" )</f>
        <v>Purchased Successfully</v>
      </c>
      <c r="K64" s="5">
        <f>Table1[[#This Row],[Purchase Amount]]/10</f>
        <v>124</v>
      </c>
      <c r="L64">
        <f t="shared" si="0"/>
        <v>2023</v>
      </c>
      <c r="M64">
        <f>ROUNDUP(MONTH(Table1[[#This Row],[Date]])/3,0)</f>
        <v>4</v>
      </c>
      <c r="N64" t="str">
        <f>CONCATENATE(Table1[[#This Row],[Year]],"-Q",Table1[[#This Row],[Quarter]])</f>
        <v>2023-Q4</v>
      </c>
    </row>
    <row r="65" spans="1:14" x14ac:dyDescent="0.3">
      <c r="A65" t="s">
        <v>275</v>
      </c>
      <c r="B65" t="s">
        <v>276</v>
      </c>
      <c r="C65" t="s">
        <v>277</v>
      </c>
      <c r="D65" t="s">
        <v>278</v>
      </c>
      <c r="E65" t="s">
        <v>101</v>
      </c>
      <c r="F65" t="s">
        <v>279</v>
      </c>
      <c r="G65" t="s">
        <v>6</v>
      </c>
      <c r="H65" s="2">
        <v>45272</v>
      </c>
      <c r="I65" s="3">
        <v>25</v>
      </c>
      <c r="J65" t="str">
        <f>IF(Table1[[#This Row],[Purchase Amount]]&gt;0,"Purchased Successfully","Not purchased Successfully" )</f>
        <v>Purchased Successfully</v>
      </c>
      <c r="K65" s="5">
        <f>Table1[[#This Row],[Purchase Amount]]/10</f>
        <v>2.5</v>
      </c>
      <c r="L65">
        <f t="shared" si="0"/>
        <v>2023</v>
      </c>
      <c r="M65">
        <f>ROUNDUP(MONTH(Table1[[#This Row],[Date]])/3,0)</f>
        <v>4</v>
      </c>
      <c r="N65" t="str">
        <f>CONCATENATE(Table1[[#This Row],[Year]],"-Q",Table1[[#This Row],[Quarter]])</f>
        <v>2023-Q4</v>
      </c>
    </row>
    <row r="66" spans="1:14" x14ac:dyDescent="0.3">
      <c r="A66" t="s">
        <v>280</v>
      </c>
      <c r="B66" t="s">
        <v>281</v>
      </c>
      <c r="C66" t="s">
        <v>282</v>
      </c>
      <c r="D66" t="s">
        <v>283</v>
      </c>
      <c r="E66" t="s">
        <v>4</v>
      </c>
      <c r="F66" t="s">
        <v>130</v>
      </c>
      <c r="G66" t="s">
        <v>13</v>
      </c>
      <c r="H66" s="2">
        <v>45272</v>
      </c>
      <c r="I66" s="3">
        <v>1620</v>
      </c>
      <c r="J66" t="str">
        <f>IF(Table1[[#This Row],[Purchase Amount]]&gt;0,"Purchased Successfully","Not purchased Successfully" )</f>
        <v>Purchased Successfully</v>
      </c>
      <c r="K66" s="5">
        <f>Table1[[#This Row],[Purchase Amount]]/10</f>
        <v>162</v>
      </c>
      <c r="L66">
        <f t="shared" ref="L66:L129" si="1">YEAR(H:H)</f>
        <v>2023</v>
      </c>
      <c r="M66">
        <f>ROUNDUP(MONTH(Table1[[#This Row],[Date]])/3,0)</f>
        <v>4</v>
      </c>
      <c r="N66" t="str">
        <f>CONCATENATE(Table1[[#This Row],[Year]],"-Q",Table1[[#This Row],[Quarter]])</f>
        <v>2023-Q4</v>
      </c>
    </row>
    <row r="67" spans="1:14" x14ac:dyDescent="0.3">
      <c r="A67" t="s">
        <v>284</v>
      </c>
      <c r="B67" t="s">
        <v>285</v>
      </c>
      <c r="C67" t="s">
        <v>286</v>
      </c>
      <c r="D67" t="s">
        <v>287</v>
      </c>
      <c r="E67" t="s">
        <v>4</v>
      </c>
      <c r="F67" t="s">
        <v>63</v>
      </c>
      <c r="G67" t="s">
        <v>6</v>
      </c>
      <c r="H67" s="2">
        <v>45273</v>
      </c>
      <c r="I67" s="3">
        <v>515</v>
      </c>
      <c r="J67" t="str">
        <f>IF(Table1[[#This Row],[Purchase Amount]]&gt;0,"Purchased Successfully","Not purchased Successfully" )</f>
        <v>Purchased Successfully</v>
      </c>
      <c r="K67" s="5">
        <f>Table1[[#This Row],[Purchase Amount]]/10</f>
        <v>51.5</v>
      </c>
      <c r="L67">
        <f t="shared" si="1"/>
        <v>2023</v>
      </c>
      <c r="M67">
        <f>ROUNDUP(MONTH(Table1[[#This Row],[Date]])/3,0)</f>
        <v>4</v>
      </c>
      <c r="N67" t="str">
        <f>CONCATENATE(Table1[[#This Row],[Year]],"-Q",Table1[[#This Row],[Quarter]])</f>
        <v>2023-Q4</v>
      </c>
    </row>
    <row r="68" spans="1:14" x14ac:dyDescent="0.3">
      <c r="A68" t="s">
        <v>288</v>
      </c>
      <c r="B68" t="s">
        <v>59</v>
      </c>
      <c r="C68" t="s">
        <v>60</v>
      </c>
      <c r="D68" t="s">
        <v>61</v>
      </c>
      <c r="E68" t="s">
        <v>62</v>
      </c>
      <c r="F68" t="s">
        <v>232</v>
      </c>
      <c r="G68" t="s">
        <v>26</v>
      </c>
      <c r="H68" s="2">
        <v>45273</v>
      </c>
      <c r="I68" s="3">
        <v>60</v>
      </c>
      <c r="J68" t="str">
        <f>IF(Table1[[#This Row],[Purchase Amount]]&gt;0,"Purchased Successfully","Not purchased Successfully" )</f>
        <v>Purchased Successfully</v>
      </c>
      <c r="K68" s="5">
        <f>Table1[[#This Row],[Purchase Amount]]/10</f>
        <v>6</v>
      </c>
      <c r="L68">
        <f t="shared" si="1"/>
        <v>2023</v>
      </c>
      <c r="M68">
        <f>ROUNDUP(MONTH(Table1[[#This Row],[Date]])/3,0)</f>
        <v>4</v>
      </c>
      <c r="N68" t="str">
        <f>CONCATENATE(Table1[[#This Row],[Year]],"-Q",Table1[[#This Row],[Quarter]])</f>
        <v>2023-Q4</v>
      </c>
    </row>
    <row r="69" spans="1:14" x14ac:dyDescent="0.3">
      <c r="A69" t="s">
        <v>289</v>
      </c>
      <c r="B69" t="s">
        <v>173</v>
      </c>
      <c r="C69" t="s">
        <v>174</v>
      </c>
      <c r="D69" t="s">
        <v>175</v>
      </c>
      <c r="E69" t="s">
        <v>11</v>
      </c>
      <c r="F69" t="s">
        <v>12</v>
      </c>
      <c r="G69" t="s">
        <v>6</v>
      </c>
      <c r="H69" s="2">
        <v>45273</v>
      </c>
      <c r="I69" s="3">
        <v>20</v>
      </c>
      <c r="J69" t="str">
        <f>IF(Table1[[#This Row],[Purchase Amount]]&gt;0,"Purchased Successfully","Not purchased Successfully" )</f>
        <v>Purchased Successfully</v>
      </c>
      <c r="K69" s="5">
        <f>Table1[[#This Row],[Purchase Amount]]/10</f>
        <v>2</v>
      </c>
      <c r="L69">
        <f t="shared" si="1"/>
        <v>2023</v>
      </c>
      <c r="M69">
        <f>ROUNDUP(MONTH(Table1[[#This Row],[Date]])/3,0)</f>
        <v>4</v>
      </c>
      <c r="N69" t="str">
        <f>CONCATENATE(Table1[[#This Row],[Year]],"-Q",Table1[[#This Row],[Quarter]])</f>
        <v>2023-Q4</v>
      </c>
    </row>
    <row r="70" spans="1:14" x14ac:dyDescent="0.3">
      <c r="A70" t="s">
        <v>290</v>
      </c>
      <c r="B70" t="s">
        <v>213</v>
      </c>
      <c r="C70" t="s">
        <v>214</v>
      </c>
      <c r="D70" t="s">
        <v>215</v>
      </c>
      <c r="E70" t="s">
        <v>89</v>
      </c>
      <c r="F70" t="s">
        <v>151</v>
      </c>
      <c r="G70" t="s">
        <v>6</v>
      </c>
      <c r="H70" s="2">
        <v>45273</v>
      </c>
      <c r="I70" s="3">
        <v>565</v>
      </c>
      <c r="J70" t="str">
        <f>IF(Table1[[#This Row],[Purchase Amount]]&gt;0,"Purchased Successfully","Not purchased Successfully" )</f>
        <v>Purchased Successfully</v>
      </c>
      <c r="K70" s="5">
        <f>Table1[[#This Row],[Purchase Amount]]/10</f>
        <v>56.5</v>
      </c>
      <c r="L70">
        <f t="shared" si="1"/>
        <v>2023</v>
      </c>
      <c r="M70">
        <f>ROUNDUP(MONTH(Table1[[#This Row],[Date]])/3,0)</f>
        <v>4</v>
      </c>
      <c r="N70" t="str">
        <f>CONCATENATE(Table1[[#This Row],[Year]],"-Q",Table1[[#This Row],[Quarter]])</f>
        <v>2023-Q4</v>
      </c>
    </row>
    <row r="71" spans="1:14" hidden="1" x14ac:dyDescent="0.3">
      <c r="A71" t="s">
        <v>291</v>
      </c>
      <c r="B71" t="s">
        <v>54</v>
      </c>
      <c r="C71" t="s">
        <v>55</v>
      </c>
      <c r="D71" t="s">
        <v>56</v>
      </c>
      <c r="E71" t="s">
        <v>18</v>
      </c>
      <c r="F71" t="s">
        <v>83</v>
      </c>
      <c r="G71" t="s">
        <v>84</v>
      </c>
      <c r="H71" s="2">
        <v>45274</v>
      </c>
      <c r="I71" s="3"/>
      <c r="J71" t="str">
        <f>IF(Table1[[#This Row],[Purchase Amount]]&gt;0,"Purchased Successfully","Not purchased Successfully" )</f>
        <v>Not purchased Successfully</v>
      </c>
      <c r="K71" s="5">
        <f>Table1[[#This Row],[Purchase Amount]]/10</f>
        <v>0</v>
      </c>
      <c r="L71">
        <f t="shared" si="1"/>
        <v>2023</v>
      </c>
      <c r="M71">
        <f>ROUNDUP(MONTH(Table1[[#This Row],[Date]])/3,0)</f>
        <v>4</v>
      </c>
      <c r="N71" t="str">
        <f>CONCATENATE(Table1[[#This Row],[Year]],"-Q",Table1[[#This Row],[Quarter]])</f>
        <v>2023-Q4</v>
      </c>
    </row>
    <row r="72" spans="1:14" x14ac:dyDescent="0.3">
      <c r="A72" t="s">
        <v>292</v>
      </c>
      <c r="B72" t="s">
        <v>293</v>
      </c>
      <c r="C72" t="s">
        <v>294</v>
      </c>
      <c r="D72" t="s">
        <v>295</v>
      </c>
      <c r="E72" t="s">
        <v>41</v>
      </c>
      <c r="F72" t="s">
        <v>25</v>
      </c>
      <c r="G72" t="s">
        <v>26</v>
      </c>
      <c r="H72" s="2">
        <v>45274</v>
      </c>
      <c r="I72" s="3">
        <v>940</v>
      </c>
      <c r="J72" t="str">
        <f>IF(Table1[[#This Row],[Purchase Amount]]&gt;0,"Purchased Successfully","Not purchased Successfully" )</f>
        <v>Purchased Successfully</v>
      </c>
      <c r="K72" s="5">
        <f>Table1[[#This Row],[Purchase Amount]]/10</f>
        <v>94</v>
      </c>
      <c r="L72">
        <f t="shared" si="1"/>
        <v>2023</v>
      </c>
      <c r="M72">
        <f>ROUNDUP(MONTH(Table1[[#This Row],[Date]])/3,0)</f>
        <v>4</v>
      </c>
      <c r="N72" t="str">
        <f>CONCATENATE(Table1[[#This Row],[Year]],"-Q",Table1[[#This Row],[Quarter]])</f>
        <v>2023-Q4</v>
      </c>
    </row>
    <row r="73" spans="1:14" x14ac:dyDescent="0.3">
      <c r="A73" t="s">
        <v>296</v>
      </c>
      <c r="B73" t="s">
        <v>143</v>
      </c>
      <c r="C73" t="s">
        <v>144</v>
      </c>
      <c r="D73" t="s">
        <v>145</v>
      </c>
      <c r="E73" t="s">
        <v>101</v>
      </c>
      <c r="F73" t="s">
        <v>297</v>
      </c>
      <c r="G73" t="s">
        <v>26</v>
      </c>
      <c r="H73" s="2">
        <v>45274</v>
      </c>
      <c r="I73" s="3">
        <v>1000</v>
      </c>
      <c r="J73" t="str">
        <f>IF(Table1[[#This Row],[Purchase Amount]]&gt;0,"Purchased Successfully","Not purchased Successfully" )</f>
        <v>Purchased Successfully</v>
      </c>
      <c r="K73" s="5">
        <f>Table1[[#This Row],[Purchase Amount]]/10</f>
        <v>100</v>
      </c>
      <c r="L73">
        <f t="shared" si="1"/>
        <v>2023</v>
      </c>
      <c r="M73">
        <f>ROUNDUP(MONTH(Table1[[#This Row],[Date]])/3,0)</f>
        <v>4</v>
      </c>
      <c r="N73" t="str">
        <f>CONCATENATE(Table1[[#This Row],[Year]],"-Q",Table1[[#This Row],[Quarter]])</f>
        <v>2023-Q4</v>
      </c>
    </row>
    <row r="74" spans="1:14" x14ac:dyDescent="0.3">
      <c r="A74" t="s">
        <v>298</v>
      </c>
      <c r="B74" t="s">
        <v>104</v>
      </c>
      <c r="C74" t="s">
        <v>105</v>
      </c>
      <c r="D74" t="s">
        <v>106</v>
      </c>
      <c r="E74" t="s">
        <v>11</v>
      </c>
      <c r="F74" t="s">
        <v>299</v>
      </c>
      <c r="G74" t="s">
        <v>13</v>
      </c>
      <c r="H74" s="2">
        <v>45274</v>
      </c>
      <c r="I74" s="3">
        <v>175</v>
      </c>
      <c r="J74" t="str">
        <f>IF(Table1[[#This Row],[Purchase Amount]]&gt;0,"Purchased Successfully","Not purchased Successfully" )</f>
        <v>Purchased Successfully</v>
      </c>
      <c r="K74" s="5">
        <f>Table1[[#This Row],[Purchase Amount]]/10</f>
        <v>17.5</v>
      </c>
      <c r="L74">
        <f t="shared" si="1"/>
        <v>2023</v>
      </c>
      <c r="M74">
        <f>ROUNDUP(MONTH(Table1[[#This Row],[Date]])/3,0)</f>
        <v>4</v>
      </c>
      <c r="N74" t="str">
        <f>CONCATENATE(Table1[[#This Row],[Year]],"-Q",Table1[[#This Row],[Quarter]])</f>
        <v>2023-Q4</v>
      </c>
    </row>
    <row r="75" spans="1:14" hidden="1" x14ac:dyDescent="0.3">
      <c r="A75" t="s">
        <v>300</v>
      </c>
      <c r="B75" t="s">
        <v>104</v>
      </c>
      <c r="C75" t="s">
        <v>105</v>
      </c>
      <c r="D75" t="s">
        <v>106</v>
      </c>
      <c r="E75" t="s">
        <v>11</v>
      </c>
      <c r="F75" t="s">
        <v>122</v>
      </c>
      <c r="G75" t="s">
        <v>6</v>
      </c>
      <c r="H75" s="2">
        <v>45275</v>
      </c>
      <c r="I75" s="3"/>
      <c r="J75" t="str">
        <f>IF(Table1[[#This Row],[Purchase Amount]]&gt;0,"Purchased Successfully","Not purchased Successfully" )</f>
        <v>Not purchased Successfully</v>
      </c>
      <c r="K75" s="5">
        <f>Table1[[#This Row],[Purchase Amount]]/10</f>
        <v>0</v>
      </c>
      <c r="L75">
        <f t="shared" si="1"/>
        <v>2023</v>
      </c>
      <c r="M75">
        <f>ROUNDUP(MONTH(Table1[[#This Row],[Date]])/3,0)</f>
        <v>4</v>
      </c>
      <c r="N75" t="str">
        <f>CONCATENATE(Table1[[#This Row],[Year]],"-Q",Table1[[#This Row],[Quarter]])</f>
        <v>2023-Q4</v>
      </c>
    </row>
    <row r="76" spans="1:14" hidden="1" x14ac:dyDescent="0.3">
      <c r="A76" t="s">
        <v>301</v>
      </c>
      <c r="B76" t="s">
        <v>160</v>
      </c>
      <c r="C76" t="s">
        <v>161</v>
      </c>
      <c r="D76" t="s">
        <v>162</v>
      </c>
      <c r="E76" t="s">
        <v>163</v>
      </c>
      <c r="F76" t="s">
        <v>302</v>
      </c>
      <c r="G76" t="s">
        <v>26</v>
      </c>
      <c r="H76" s="2">
        <v>45275</v>
      </c>
      <c r="I76" s="3"/>
      <c r="J76" t="str">
        <f>IF(Table1[[#This Row],[Purchase Amount]]&gt;0,"Purchased Successfully","Not purchased Successfully" )</f>
        <v>Not purchased Successfully</v>
      </c>
      <c r="K76" s="5">
        <f>Table1[[#This Row],[Purchase Amount]]/10</f>
        <v>0</v>
      </c>
      <c r="L76">
        <f t="shared" si="1"/>
        <v>2023</v>
      </c>
      <c r="M76">
        <f>ROUNDUP(MONTH(Table1[[#This Row],[Date]])/3,0)</f>
        <v>4</v>
      </c>
      <c r="N76" t="str">
        <f>CONCATENATE(Table1[[#This Row],[Year]],"-Q",Table1[[#This Row],[Quarter]])</f>
        <v>2023-Q4</v>
      </c>
    </row>
    <row r="77" spans="1:14" x14ac:dyDescent="0.3">
      <c r="A77" t="s">
        <v>303</v>
      </c>
      <c r="B77" t="s">
        <v>281</v>
      </c>
      <c r="C77" t="s">
        <v>282</v>
      </c>
      <c r="D77" t="s">
        <v>283</v>
      </c>
      <c r="E77" t="s">
        <v>4</v>
      </c>
      <c r="F77" t="s">
        <v>221</v>
      </c>
      <c r="G77" t="s">
        <v>13</v>
      </c>
      <c r="H77" s="2">
        <v>45275</v>
      </c>
      <c r="I77" s="3">
        <v>755</v>
      </c>
      <c r="J77" t="str">
        <f>IF(Table1[[#This Row],[Purchase Amount]]&gt;0,"Purchased Successfully","Not purchased Successfully" )</f>
        <v>Purchased Successfully</v>
      </c>
      <c r="K77" s="5">
        <f>Table1[[#This Row],[Purchase Amount]]/10</f>
        <v>75.5</v>
      </c>
      <c r="L77">
        <f t="shared" si="1"/>
        <v>2023</v>
      </c>
      <c r="M77">
        <f>ROUNDUP(MONTH(Table1[[#This Row],[Date]])/3,0)</f>
        <v>4</v>
      </c>
      <c r="N77" t="str">
        <f>CONCATENATE(Table1[[#This Row],[Year]],"-Q",Table1[[#This Row],[Quarter]])</f>
        <v>2023-Q4</v>
      </c>
    </row>
    <row r="78" spans="1:14" x14ac:dyDescent="0.3">
      <c r="A78" t="s">
        <v>304</v>
      </c>
      <c r="B78" t="s">
        <v>305</v>
      </c>
      <c r="C78" t="s">
        <v>306</v>
      </c>
      <c r="D78" t="s">
        <v>307</v>
      </c>
      <c r="E78" t="s">
        <v>4</v>
      </c>
      <c r="F78" t="s">
        <v>221</v>
      </c>
      <c r="G78" t="s">
        <v>26</v>
      </c>
      <c r="H78" s="2">
        <v>45275</v>
      </c>
      <c r="I78" s="3">
        <v>1415</v>
      </c>
      <c r="J78" t="str">
        <f>IF(Table1[[#This Row],[Purchase Amount]]&gt;0,"Purchased Successfully","Not purchased Successfully" )</f>
        <v>Purchased Successfully</v>
      </c>
      <c r="K78" s="5">
        <f>Table1[[#This Row],[Purchase Amount]]/10</f>
        <v>141.5</v>
      </c>
      <c r="L78">
        <f t="shared" si="1"/>
        <v>2023</v>
      </c>
      <c r="M78">
        <f>ROUNDUP(MONTH(Table1[[#This Row],[Date]])/3,0)</f>
        <v>4</v>
      </c>
      <c r="N78" t="str">
        <f>CONCATENATE(Table1[[#This Row],[Year]],"-Q",Table1[[#This Row],[Quarter]])</f>
        <v>2023-Q4</v>
      </c>
    </row>
    <row r="79" spans="1:14" x14ac:dyDescent="0.3">
      <c r="A79" t="s">
        <v>308</v>
      </c>
      <c r="B79" t="s">
        <v>285</v>
      </c>
      <c r="C79" t="s">
        <v>286</v>
      </c>
      <c r="D79" t="s">
        <v>287</v>
      </c>
      <c r="E79" t="s">
        <v>4</v>
      </c>
      <c r="F79" t="s">
        <v>211</v>
      </c>
      <c r="G79" t="s">
        <v>6</v>
      </c>
      <c r="H79" s="2">
        <v>45275</v>
      </c>
      <c r="I79" s="3">
        <v>780</v>
      </c>
      <c r="J79" t="str">
        <f>IF(Table1[[#This Row],[Purchase Amount]]&gt;0,"Purchased Successfully","Not purchased Successfully" )</f>
        <v>Purchased Successfully</v>
      </c>
      <c r="K79" s="5">
        <f>Table1[[#This Row],[Purchase Amount]]/10</f>
        <v>78</v>
      </c>
      <c r="L79">
        <f t="shared" si="1"/>
        <v>2023</v>
      </c>
      <c r="M79">
        <f>ROUNDUP(MONTH(Table1[[#This Row],[Date]])/3,0)</f>
        <v>4</v>
      </c>
      <c r="N79" t="str">
        <f>CONCATENATE(Table1[[#This Row],[Year]],"-Q",Table1[[#This Row],[Quarter]])</f>
        <v>2023-Q4</v>
      </c>
    </row>
    <row r="80" spans="1:14" x14ac:dyDescent="0.3">
      <c r="A80" t="s">
        <v>309</v>
      </c>
      <c r="B80" t="s">
        <v>310</v>
      </c>
      <c r="C80" t="s">
        <v>311</v>
      </c>
      <c r="D80" t="s">
        <v>312</v>
      </c>
      <c r="E80" t="s">
        <v>135</v>
      </c>
      <c r="F80" t="s">
        <v>158</v>
      </c>
      <c r="G80" t="s">
        <v>26</v>
      </c>
      <c r="H80" s="2">
        <v>45275</v>
      </c>
      <c r="I80" s="3">
        <v>855</v>
      </c>
      <c r="J80" t="str">
        <f>IF(Table1[[#This Row],[Purchase Amount]]&gt;0,"Purchased Successfully","Not purchased Successfully" )</f>
        <v>Purchased Successfully</v>
      </c>
      <c r="K80" s="5">
        <f>Table1[[#This Row],[Purchase Amount]]/10</f>
        <v>85.5</v>
      </c>
      <c r="L80">
        <f t="shared" si="1"/>
        <v>2023</v>
      </c>
      <c r="M80">
        <f>ROUNDUP(MONTH(Table1[[#This Row],[Date]])/3,0)</f>
        <v>4</v>
      </c>
      <c r="N80" t="str">
        <f>CONCATENATE(Table1[[#This Row],[Year]],"-Q",Table1[[#This Row],[Quarter]])</f>
        <v>2023-Q4</v>
      </c>
    </row>
    <row r="81" spans="1:14" x14ac:dyDescent="0.3">
      <c r="A81" t="s">
        <v>313</v>
      </c>
      <c r="B81" t="s">
        <v>314</v>
      </c>
      <c r="C81" t="s">
        <v>315</v>
      </c>
      <c r="D81" t="s">
        <v>316</v>
      </c>
      <c r="E81" t="s">
        <v>41</v>
      </c>
      <c r="F81" t="s">
        <v>185</v>
      </c>
      <c r="G81" t="s">
        <v>6</v>
      </c>
      <c r="H81" s="2">
        <v>45275</v>
      </c>
      <c r="I81" s="3">
        <v>605</v>
      </c>
      <c r="J81" t="str">
        <f>IF(Table1[[#This Row],[Purchase Amount]]&gt;0,"Purchased Successfully","Not purchased Successfully" )</f>
        <v>Purchased Successfully</v>
      </c>
      <c r="K81" s="5">
        <f>Table1[[#This Row],[Purchase Amount]]/10</f>
        <v>60.5</v>
      </c>
      <c r="L81">
        <f t="shared" si="1"/>
        <v>2023</v>
      </c>
      <c r="M81">
        <f>ROUNDUP(MONTH(Table1[[#This Row],[Date]])/3,0)</f>
        <v>4</v>
      </c>
      <c r="N81" t="str">
        <f>CONCATENATE(Table1[[#This Row],[Year]],"-Q",Table1[[#This Row],[Quarter]])</f>
        <v>2023-Q4</v>
      </c>
    </row>
    <row r="82" spans="1:14" hidden="1" x14ac:dyDescent="0.3">
      <c r="A82" t="s">
        <v>317</v>
      </c>
      <c r="B82" t="s">
        <v>318</v>
      </c>
      <c r="C82" t="s">
        <v>319</v>
      </c>
      <c r="D82" t="s">
        <v>320</v>
      </c>
      <c r="E82" t="s">
        <v>24</v>
      </c>
      <c r="F82" t="s">
        <v>19</v>
      </c>
      <c r="G82" t="s">
        <v>13</v>
      </c>
      <c r="H82" s="2">
        <v>45276</v>
      </c>
      <c r="I82" s="3"/>
      <c r="J82" t="str">
        <f>IF(Table1[[#This Row],[Purchase Amount]]&gt;0,"Purchased Successfully","Not purchased Successfully" )</f>
        <v>Not purchased Successfully</v>
      </c>
      <c r="K82" s="5">
        <f>Table1[[#This Row],[Purchase Amount]]/10</f>
        <v>0</v>
      </c>
      <c r="L82">
        <f t="shared" si="1"/>
        <v>2023</v>
      </c>
      <c r="M82">
        <f>ROUNDUP(MONTH(Table1[[#This Row],[Date]])/3,0)</f>
        <v>4</v>
      </c>
      <c r="N82" t="str">
        <f>CONCATENATE(Table1[[#This Row],[Year]],"-Q",Table1[[#This Row],[Quarter]])</f>
        <v>2023-Q4</v>
      </c>
    </row>
    <row r="83" spans="1:14" hidden="1" x14ac:dyDescent="0.3">
      <c r="A83" t="s">
        <v>321</v>
      </c>
      <c r="B83" t="s">
        <v>125</v>
      </c>
      <c r="C83" t="s">
        <v>126</v>
      </c>
      <c r="D83" t="s">
        <v>127</v>
      </c>
      <c r="E83" t="s">
        <v>4</v>
      </c>
      <c r="F83" t="s">
        <v>322</v>
      </c>
      <c r="G83" t="s">
        <v>13</v>
      </c>
      <c r="H83" s="2">
        <v>45276</v>
      </c>
      <c r="I83" s="3"/>
      <c r="J83" t="str">
        <f>IF(Table1[[#This Row],[Purchase Amount]]&gt;0,"Purchased Successfully","Not purchased Successfully" )</f>
        <v>Not purchased Successfully</v>
      </c>
      <c r="K83" s="5">
        <f>Table1[[#This Row],[Purchase Amount]]/10</f>
        <v>0</v>
      </c>
      <c r="L83">
        <f t="shared" si="1"/>
        <v>2023</v>
      </c>
      <c r="M83">
        <f>ROUNDUP(MONTH(Table1[[#This Row],[Date]])/3,0)</f>
        <v>4</v>
      </c>
      <c r="N83" t="str">
        <f>CONCATENATE(Table1[[#This Row],[Year]],"-Q",Table1[[#This Row],[Quarter]])</f>
        <v>2023-Q4</v>
      </c>
    </row>
    <row r="84" spans="1:14" x14ac:dyDescent="0.3">
      <c r="A84" t="s">
        <v>323</v>
      </c>
      <c r="B84" t="s">
        <v>108</v>
      </c>
      <c r="C84" t="s">
        <v>109</v>
      </c>
      <c r="D84" t="s">
        <v>110</v>
      </c>
      <c r="E84" t="s">
        <v>24</v>
      </c>
      <c r="F84" t="s">
        <v>141</v>
      </c>
      <c r="G84" t="s">
        <v>26</v>
      </c>
      <c r="H84" s="2">
        <v>45276</v>
      </c>
      <c r="I84" s="3">
        <v>475</v>
      </c>
      <c r="J84" t="str">
        <f>IF(Table1[[#This Row],[Purchase Amount]]&gt;0,"Purchased Successfully","Not purchased Successfully" )</f>
        <v>Purchased Successfully</v>
      </c>
      <c r="K84" s="5">
        <f>Table1[[#This Row],[Purchase Amount]]/10</f>
        <v>47.5</v>
      </c>
      <c r="L84">
        <f t="shared" si="1"/>
        <v>2023</v>
      </c>
      <c r="M84">
        <f>ROUNDUP(MONTH(Table1[[#This Row],[Date]])/3,0)</f>
        <v>4</v>
      </c>
      <c r="N84" t="str">
        <f>CONCATENATE(Table1[[#This Row],[Year]],"-Q",Table1[[#This Row],[Quarter]])</f>
        <v>2023-Q4</v>
      </c>
    </row>
    <row r="85" spans="1:14" x14ac:dyDescent="0.3">
      <c r="A85" t="s">
        <v>324</v>
      </c>
      <c r="B85" t="s">
        <v>38</v>
      </c>
      <c r="C85" t="s">
        <v>39</v>
      </c>
      <c r="D85" t="s">
        <v>40</v>
      </c>
      <c r="E85" t="s">
        <v>41</v>
      </c>
      <c r="F85" t="s">
        <v>232</v>
      </c>
      <c r="G85" t="s">
        <v>6</v>
      </c>
      <c r="H85" s="2">
        <v>45276</v>
      </c>
      <c r="I85" s="3">
        <v>405</v>
      </c>
      <c r="J85" t="str">
        <f>IF(Table1[[#This Row],[Purchase Amount]]&gt;0,"Purchased Successfully","Not purchased Successfully" )</f>
        <v>Purchased Successfully</v>
      </c>
      <c r="K85" s="5">
        <f>Table1[[#This Row],[Purchase Amount]]/10</f>
        <v>40.5</v>
      </c>
      <c r="L85">
        <f t="shared" si="1"/>
        <v>2023</v>
      </c>
      <c r="M85">
        <f>ROUNDUP(MONTH(Table1[[#This Row],[Date]])/3,0)</f>
        <v>4</v>
      </c>
      <c r="N85" t="str">
        <f>CONCATENATE(Table1[[#This Row],[Year]],"-Q",Table1[[#This Row],[Quarter]])</f>
        <v>2023-Q4</v>
      </c>
    </row>
    <row r="86" spans="1:14" x14ac:dyDescent="0.3">
      <c r="A86" t="s">
        <v>325</v>
      </c>
      <c r="B86" t="s">
        <v>125</v>
      </c>
      <c r="C86" t="s">
        <v>126</v>
      </c>
      <c r="D86" t="s">
        <v>127</v>
      </c>
      <c r="E86" t="s">
        <v>4</v>
      </c>
      <c r="F86" t="s">
        <v>221</v>
      </c>
      <c r="G86" t="s">
        <v>26</v>
      </c>
      <c r="H86" s="2">
        <v>45276</v>
      </c>
      <c r="I86" s="3">
        <v>1200</v>
      </c>
      <c r="J86" t="str">
        <f>IF(Table1[[#This Row],[Purchase Amount]]&gt;0,"Purchased Successfully","Not purchased Successfully" )</f>
        <v>Purchased Successfully</v>
      </c>
      <c r="K86" s="5">
        <f>Table1[[#This Row],[Purchase Amount]]/10</f>
        <v>120</v>
      </c>
      <c r="L86">
        <f t="shared" si="1"/>
        <v>2023</v>
      </c>
      <c r="M86">
        <f>ROUNDUP(MONTH(Table1[[#This Row],[Date]])/3,0)</f>
        <v>4</v>
      </c>
      <c r="N86" t="str">
        <f>CONCATENATE(Table1[[#This Row],[Year]],"-Q",Table1[[#This Row],[Quarter]])</f>
        <v>2023-Q4</v>
      </c>
    </row>
    <row r="87" spans="1:14" x14ac:dyDescent="0.3">
      <c r="A87" t="s">
        <v>326</v>
      </c>
      <c r="B87" t="s">
        <v>327</v>
      </c>
      <c r="C87" t="s">
        <v>328</v>
      </c>
      <c r="D87" t="s">
        <v>329</v>
      </c>
      <c r="E87" t="s">
        <v>24</v>
      </c>
      <c r="F87" t="s">
        <v>279</v>
      </c>
      <c r="G87" t="s">
        <v>13</v>
      </c>
      <c r="H87" s="2">
        <v>45276</v>
      </c>
      <c r="I87" s="3">
        <v>425</v>
      </c>
      <c r="J87" t="str">
        <f>IF(Table1[[#This Row],[Purchase Amount]]&gt;0,"Purchased Successfully","Not purchased Successfully" )</f>
        <v>Purchased Successfully</v>
      </c>
      <c r="K87" s="5">
        <f>Table1[[#This Row],[Purchase Amount]]/10</f>
        <v>42.5</v>
      </c>
      <c r="L87">
        <f t="shared" si="1"/>
        <v>2023</v>
      </c>
      <c r="M87">
        <f>ROUNDUP(MONTH(Table1[[#This Row],[Date]])/3,0)</f>
        <v>4</v>
      </c>
      <c r="N87" t="str">
        <f>CONCATENATE(Table1[[#This Row],[Year]],"-Q",Table1[[#This Row],[Quarter]])</f>
        <v>2023-Q4</v>
      </c>
    </row>
    <row r="88" spans="1:14" x14ac:dyDescent="0.3">
      <c r="A88" t="s">
        <v>330</v>
      </c>
      <c r="B88" t="s">
        <v>281</v>
      </c>
      <c r="C88" t="s">
        <v>282</v>
      </c>
      <c r="D88" t="s">
        <v>283</v>
      </c>
      <c r="E88" t="s">
        <v>4</v>
      </c>
      <c r="F88" t="s">
        <v>279</v>
      </c>
      <c r="G88" t="s">
        <v>6</v>
      </c>
      <c r="H88" s="2">
        <v>45276</v>
      </c>
      <c r="I88" s="3">
        <v>1230</v>
      </c>
      <c r="J88" t="str">
        <f>IF(Table1[[#This Row],[Purchase Amount]]&gt;0,"Purchased Successfully","Not purchased Successfully" )</f>
        <v>Purchased Successfully</v>
      </c>
      <c r="K88" s="5">
        <f>Table1[[#This Row],[Purchase Amount]]/10</f>
        <v>123</v>
      </c>
      <c r="L88">
        <f t="shared" si="1"/>
        <v>2023</v>
      </c>
      <c r="M88">
        <f>ROUNDUP(MONTH(Table1[[#This Row],[Date]])/3,0)</f>
        <v>4</v>
      </c>
      <c r="N88" t="str">
        <f>CONCATENATE(Table1[[#This Row],[Year]],"-Q",Table1[[#This Row],[Quarter]])</f>
        <v>2023-Q4</v>
      </c>
    </row>
    <row r="89" spans="1:14" x14ac:dyDescent="0.3">
      <c r="A89" t="s">
        <v>331</v>
      </c>
      <c r="B89" t="s">
        <v>38</v>
      </c>
      <c r="C89" t="s">
        <v>39</v>
      </c>
      <c r="D89" t="s">
        <v>40</v>
      </c>
      <c r="E89" t="s">
        <v>41</v>
      </c>
      <c r="F89" t="s">
        <v>322</v>
      </c>
      <c r="G89" t="s">
        <v>13</v>
      </c>
      <c r="H89" s="2">
        <v>45276</v>
      </c>
      <c r="I89" s="3">
        <v>880</v>
      </c>
      <c r="J89" t="str">
        <f>IF(Table1[[#This Row],[Purchase Amount]]&gt;0,"Purchased Successfully","Not purchased Successfully" )</f>
        <v>Purchased Successfully</v>
      </c>
      <c r="K89" s="5">
        <f>Table1[[#This Row],[Purchase Amount]]/10</f>
        <v>88</v>
      </c>
      <c r="L89">
        <f t="shared" si="1"/>
        <v>2023</v>
      </c>
      <c r="M89">
        <f>ROUNDUP(MONTH(Table1[[#This Row],[Date]])/3,0)</f>
        <v>4</v>
      </c>
      <c r="N89" t="str">
        <f>CONCATENATE(Table1[[#This Row],[Year]],"-Q",Table1[[#This Row],[Quarter]])</f>
        <v>2023-Q4</v>
      </c>
    </row>
    <row r="90" spans="1:14" hidden="1" x14ac:dyDescent="0.3">
      <c r="A90" t="s">
        <v>332</v>
      </c>
      <c r="B90" t="s">
        <v>333</v>
      </c>
      <c r="C90" t="s">
        <v>334</v>
      </c>
      <c r="D90" t="s">
        <v>335</v>
      </c>
      <c r="E90" t="s">
        <v>101</v>
      </c>
      <c r="F90" t="s">
        <v>322</v>
      </c>
      <c r="G90" t="s">
        <v>6</v>
      </c>
      <c r="H90" s="2">
        <v>45277</v>
      </c>
      <c r="I90" s="3"/>
      <c r="J90" t="str">
        <f>IF(Table1[[#This Row],[Purchase Amount]]&gt;0,"Purchased Successfully","Not purchased Successfully" )</f>
        <v>Not purchased Successfully</v>
      </c>
      <c r="K90" s="5">
        <f>Table1[[#This Row],[Purchase Amount]]/10</f>
        <v>0</v>
      </c>
      <c r="L90">
        <f t="shared" si="1"/>
        <v>2023</v>
      </c>
      <c r="M90">
        <f>ROUNDUP(MONTH(Table1[[#This Row],[Date]])/3,0)</f>
        <v>4</v>
      </c>
      <c r="N90" t="str">
        <f>CONCATENATE(Table1[[#This Row],[Year]],"-Q",Table1[[#This Row],[Quarter]])</f>
        <v>2023-Q4</v>
      </c>
    </row>
    <row r="91" spans="1:14" hidden="1" x14ac:dyDescent="0.3">
      <c r="A91" t="s">
        <v>336</v>
      </c>
      <c r="B91" t="s">
        <v>281</v>
      </c>
      <c r="C91" t="s">
        <v>282</v>
      </c>
      <c r="D91" t="s">
        <v>283</v>
      </c>
      <c r="E91" t="s">
        <v>4</v>
      </c>
      <c r="F91" t="s">
        <v>279</v>
      </c>
      <c r="G91" t="s">
        <v>13</v>
      </c>
      <c r="H91" s="2">
        <v>45277</v>
      </c>
      <c r="I91" s="3"/>
      <c r="J91" t="str">
        <f>IF(Table1[[#This Row],[Purchase Amount]]&gt;0,"Purchased Successfully","Not purchased Successfully" )</f>
        <v>Not purchased Successfully</v>
      </c>
      <c r="K91" s="5">
        <f>Table1[[#This Row],[Purchase Amount]]/10</f>
        <v>0</v>
      </c>
      <c r="L91">
        <f t="shared" si="1"/>
        <v>2023</v>
      </c>
      <c r="M91">
        <f>ROUNDUP(MONTH(Table1[[#This Row],[Date]])/3,0)</f>
        <v>4</v>
      </c>
      <c r="N91" t="str">
        <f>CONCATENATE(Table1[[#This Row],[Year]],"-Q",Table1[[#This Row],[Quarter]])</f>
        <v>2023-Q4</v>
      </c>
    </row>
    <row r="92" spans="1:14" hidden="1" x14ac:dyDescent="0.3">
      <c r="A92" t="s">
        <v>337</v>
      </c>
      <c r="B92" t="s">
        <v>108</v>
      </c>
      <c r="C92" t="s">
        <v>109</v>
      </c>
      <c r="D92" t="s">
        <v>110</v>
      </c>
      <c r="E92" t="s">
        <v>24</v>
      </c>
      <c r="F92" t="s">
        <v>166</v>
      </c>
      <c r="G92" t="s">
        <v>6</v>
      </c>
      <c r="H92" s="2">
        <v>45277</v>
      </c>
      <c r="I92" s="3"/>
      <c r="J92" t="str">
        <f>IF(Table1[[#This Row],[Purchase Amount]]&gt;0,"Purchased Successfully","Not purchased Successfully" )</f>
        <v>Not purchased Successfully</v>
      </c>
      <c r="K92" s="5">
        <f>Table1[[#This Row],[Purchase Amount]]/10</f>
        <v>0</v>
      </c>
      <c r="L92">
        <f t="shared" si="1"/>
        <v>2023</v>
      </c>
      <c r="M92">
        <f>ROUNDUP(MONTH(Table1[[#This Row],[Date]])/3,0)</f>
        <v>4</v>
      </c>
      <c r="N92" t="str">
        <f>CONCATENATE(Table1[[#This Row],[Year]],"-Q",Table1[[#This Row],[Quarter]])</f>
        <v>2023-Q4</v>
      </c>
    </row>
    <row r="93" spans="1:14" hidden="1" x14ac:dyDescent="0.3">
      <c r="A93" t="s">
        <v>338</v>
      </c>
      <c r="B93" t="s">
        <v>262</v>
      </c>
      <c r="C93" t="s">
        <v>263</v>
      </c>
      <c r="D93" t="s">
        <v>264</v>
      </c>
      <c r="E93" t="s">
        <v>265</v>
      </c>
      <c r="F93" t="s">
        <v>36</v>
      </c>
      <c r="G93" t="s">
        <v>6</v>
      </c>
      <c r="H93" s="2">
        <v>45277</v>
      </c>
      <c r="I93" s="3"/>
      <c r="J93" t="str">
        <f>IF(Table1[[#This Row],[Purchase Amount]]&gt;0,"Purchased Successfully","Not purchased Successfully" )</f>
        <v>Not purchased Successfully</v>
      </c>
      <c r="K93" s="5">
        <f>Table1[[#This Row],[Purchase Amount]]/10</f>
        <v>0</v>
      </c>
      <c r="L93">
        <f t="shared" si="1"/>
        <v>2023</v>
      </c>
      <c r="M93">
        <f>ROUNDUP(MONTH(Table1[[#This Row],[Date]])/3,0)</f>
        <v>4</v>
      </c>
      <c r="N93" t="str">
        <f>CONCATENATE(Table1[[#This Row],[Year]],"-Q",Table1[[#This Row],[Quarter]])</f>
        <v>2023-Q4</v>
      </c>
    </row>
    <row r="94" spans="1:14" x14ac:dyDescent="0.3">
      <c r="A94" t="s">
        <v>339</v>
      </c>
      <c r="B94" t="s">
        <v>196</v>
      </c>
      <c r="C94" t="s">
        <v>197</v>
      </c>
      <c r="D94" t="s">
        <v>198</v>
      </c>
      <c r="E94" t="s">
        <v>18</v>
      </c>
      <c r="F94" t="s">
        <v>340</v>
      </c>
      <c r="G94" t="s">
        <v>13</v>
      </c>
      <c r="H94" s="2">
        <v>45277</v>
      </c>
      <c r="I94" s="3">
        <v>1100</v>
      </c>
      <c r="J94" t="str">
        <f>IF(Table1[[#This Row],[Purchase Amount]]&gt;0,"Purchased Successfully","Not purchased Successfully" )</f>
        <v>Purchased Successfully</v>
      </c>
      <c r="K94" s="5">
        <f>Table1[[#This Row],[Purchase Amount]]/10</f>
        <v>110</v>
      </c>
      <c r="L94">
        <f t="shared" si="1"/>
        <v>2023</v>
      </c>
      <c r="M94">
        <f>ROUNDUP(MONTH(Table1[[#This Row],[Date]])/3,0)</f>
        <v>4</v>
      </c>
      <c r="N94" t="str">
        <f>CONCATENATE(Table1[[#This Row],[Year]],"-Q",Table1[[#This Row],[Quarter]])</f>
        <v>2023-Q4</v>
      </c>
    </row>
    <row r="95" spans="1:14" x14ac:dyDescent="0.3">
      <c r="A95" t="s">
        <v>341</v>
      </c>
      <c r="B95" t="s">
        <v>28</v>
      </c>
      <c r="C95" t="s">
        <v>29</v>
      </c>
      <c r="D95" t="s">
        <v>30</v>
      </c>
      <c r="E95" t="s">
        <v>24</v>
      </c>
      <c r="F95" t="s">
        <v>342</v>
      </c>
      <c r="G95" t="s">
        <v>13</v>
      </c>
      <c r="H95" s="2">
        <v>45277</v>
      </c>
      <c r="I95" s="3">
        <v>815</v>
      </c>
      <c r="J95" t="str">
        <f>IF(Table1[[#This Row],[Purchase Amount]]&gt;0,"Purchased Successfully","Not purchased Successfully" )</f>
        <v>Purchased Successfully</v>
      </c>
      <c r="K95" s="5">
        <f>Table1[[#This Row],[Purchase Amount]]/10</f>
        <v>81.5</v>
      </c>
      <c r="L95">
        <f t="shared" si="1"/>
        <v>2023</v>
      </c>
      <c r="M95">
        <f>ROUNDUP(MONTH(Table1[[#This Row],[Date]])/3,0)</f>
        <v>4</v>
      </c>
      <c r="N95" t="str">
        <f>CONCATENATE(Table1[[#This Row],[Year]],"-Q",Table1[[#This Row],[Quarter]])</f>
        <v>2023-Q4</v>
      </c>
    </row>
    <row r="96" spans="1:14" x14ac:dyDescent="0.3">
      <c r="A96" t="s">
        <v>343</v>
      </c>
      <c r="B96" t="s">
        <v>268</v>
      </c>
      <c r="C96" t="s">
        <v>269</v>
      </c>
      <c r="D96" t="s">
        <v>270</v>
      </c>
      <c r="E96" t="s">
        <v>41</v>
      </c>
      <c r="F96" t="s">
        <v>151</v>
      </c>
      <c r="G96" t="s">
        <v>26</v>
      </c>
      <c r="H96" s="2">
        <v>45278</v>
      </c>
      <c r="I96" s="3">
        <v>1350</v>
      </c>
      <c r="J96" t="str">
        <f>IF(Table1[[#This Row],[Purchase Amount]]&gt;0,"Purchased Successfully","Not purchased Successfully" )</f>
        <v>Purchased Successfully</v>
      </c>
      <c r="K96" s="5">
        <f>Table1[[#This Row],[Purchase Amount]]/10</f>
        <v>135</v>
      </c>
      <c r="L96">
        <f t="shared" si="1"/>
        <v>2023</v>
      </c>
      <c r="M96">
        <f>ROUNDUP(MONTH(Table1[[#This Row],[Date]])/3,0)</f>
        <v>4</v>
      </c>
      <c r="N96" t="str">
        <f>CONCATENATE(Table1[[#This Row],[Year]],"-Q",Table1[[#This Row],[Quarter]])</f>
        <v>2023-Q4</v>
      </c>
    </row>
    <row r="97" spans="1:14" x14ac:dyDescent="0.3">
      <c r="A97" t="s">
        <v>344</v>
      </c>
      <c r="B97" t="s">
        <v>318</v>
      </c>
      <c r="C97" t="s">
        <v>319</v>
      </c>
      <c r="D97" t="s">
        <v>320</v>
      </c>
      <c r="E97" t="s">
        <v>24</v>
      </c>
      <c r="F97" t="s">
        <v>164</v>
      </c>
      <c r="G97" t="s">
        <v>26</v>
      </c>
      <c r="H97" s="2">
        <v>45278</v>
      </c>
      <c r="I97" s="3">
        <v>990</v>
      </c>
      <c r="J97" t="str">
        <f>IF(Table1[[#This Row],[Purchase Amount]]&gt;0,"Purchased Successfully","Not purchased Successfully" )</f>
        <v>Purchased Successfully</v>
      </c>
      <c r="K97" s="5">
        <f>Table1[[#This Row],[Purchase Amount]]/10</f>
        <v>99</v>
      </c>
      <c r="L97">
        <f t="shared" si="1"/>
        <v>2023</v>
      </c>
      <c r="M97">
        <f>ROUNDUP(MONTH(Table1[[#This Row],[Date]])/3,0)</f>
        <v>4</v>
      </c>
      <c r="N97" t="str">
        <f>CONCATENATE(Table1[[#This Row],[Year]],"-Q",Table1[[#This Row],[Quarter]])</f>
        <v>2023-Q4</v>
      </c>
    </row>
    <row r="98" spans="1:14" x14ac:dyDescent="0.3">
      <c r="A98" t="s">
        <v>345</v>
      </c>
      <c r="B98" t="s">
        <v>249</v>
      </c>
      <c r="C98" t="s">
        <v>250</v>
      </c>
      <c r="D98" t="s">
        <v>251</v>
      </c>
      <c r="E98" t="s">
        <v>226</v>
      </c>
      <c r="F98" t="s">
        <v>164</v>
      </c>
      <c r="G98" t="s">
        <v>13</v>
      </c>
      <c r="H98" s="2">
        <v>45278</v>
      </c>
      <c r="I98" s="3">
        <v>735</v>
      </c>
      <c r="J98" t="str">
        <f>IF(Table1[[#This Row],[Purchase Amount]]&gt;0,"Purchased Successfully","Not purchased Successfully" )</f>
        <v>Purchased Successfully</v>
      </c>
      <c r="K98" s="5">
        <f>Table1[[#This Row],[Purchase Amount]]/10</f>
        <v>73.5</v>
      </c>
      <c r="L98">
        <f t="shared" si="1"/>
        <v>2023</v>
      </c>
      <c r="M98">
        <f>ROUNDUP(MONTH(Table1[[#This Row],[Date]])/3,0)</f>
        <v>4</v>
      </c>
      <c r="N98" t="str">
        <f>CONCATENATE(Table1[[#This Row],[Year]],"-Q",Table1[[#This Row],[Quarter]])</f>
        <v>2023-Q4</v>
      </c>
    </row>
    <row r="99" spans="1:14" x14ac:dyDescent="0.3">
      <c r="A99" t="s">
        <v>346</v>
      </c>
      <c r="B99" t="s">
        <v>347</v>
      </c>
      <c r="C99" t="s">
        <v>348</v>
      </c>
      <c r="D99" t="s">
        <v>349</v>
      </c>
      <c r="E99" t="s">
        <v>18</v>
      </c>
      <c r="F99" t="s">
        <v>176</v>
      </c>
      <c r="G99" t="s">
        <v>6</v>
      </c>
      <c r="H99" s="2">
        <v>45279</v>
      </c>
      <c r="I99" s="3">
        <v>640</v>
      </c>
      <c r="J99" t="str">
        <f>IF(Table1[[#This Row],[Purchase Amount]]&gt;0,"Purchased Successfully","Not purchased Successfully" )</f>
        <v>Purchased Successfully</v>
      </c>
      <c r="K99" s="5">
        <f>Table1[[#This Row],[Purchase Amount]]/10</f>
        <v>64</v>
      </c>
      <c r="L99">
        <f t="shared" si="1"/>
        <v>2023</v>
      </c>
      <c r="M99">
        <f>ROUNDUP(MONTH(Table1[[#This Row],[Date]])/3,0)</f>
        <v>4</v>
      </c>
      <c r="N99" t="str">
        <f>CONCATENATE(Table1[[#This Row],[Year]],"-Q",Table1[[#This Row],[Quarter]])</f>
        <v>2023-Q4</v>
      </c>
    </row>
    <row r="100" spans="1:14" x14ac:dyDescent="0.3">
      <c r="A100" t="s">
        <v>350</v>
      </c>
      <c r="B100" t="s">
        <v>249</v>
      </c>
      <c r="C100" t="s">
        <v>250</v>
      </c>
      <c r="D100" t="s">
        <v>251</v>
      </c>
      <c r="E100" t="s">
        <v>226</v>
      </c>
      <c r="F100" t="s">
        <v>102</v>
      </c>
      <c r="G100" t="s">
        <v>13</v>
      </c>
      <c r="H100" s="2">
        <v>45279</v>
      </c>
      <c r="I100" s="3">
        <v>525</v>
      </c>
      <c r="J100" t="str">
        <f>IF(Table1[[#This Row],[Purchase Amount]]&gt;0,"Purchased Successfully","Not purchased Successfully" )</f>
        <v>Purchased Successfully</v>
      </c>
      <c r="K100" s="5">
        <f>Table1[[#This Row],[Purchase Amount]]/10</f>
        <v>52.5</v>
      </c>
      <c r="L100">
        <f t="shared" si="1"/>
        <v>2023</v>
      </c>
      <c r="M100">
        <f>ROUNDUP(MONTH(Table1[[#This Row],[Date]])/3,0)</f>
        <v>4</v>
      </c>
      <c r="N100" t="str">
        <f>CONCATENATE(Table1[[#This Row],[Year]],"-Q",Table1[[#This Row],[Quarter]])</f>
        <v>2023-Q4</v>
      </c>
    </row>
    <row r="101" spans="1:14" hidden="1" x14ac:dyDescent="0.3">
      <c r="A101" t="s">
        <v>351</v>
      </c>
      <c r="B101" t="s">
        <v>293</v>
      </c>
      <c r="C101" t="s">
        <v>294</v>
      </c>
      <c r="D101" t="s">
        <v>295</v>
      </c>
      <c r="E101" t="s">
        <v>41</v>
      </c>
      <c r="F101" t="s">
        <v>227</v>
      </c>
      <c r="G101" t="s">
        <v>6</v>
      </c>
      <c r="H101" s="2">
        <v>45280</v>
      </c>
      <c r="I101" s="3"/>
      <c r="J101" t="str">
        <f>IF(Table1[[#This Row],[Purchase Amount]]&gt;0,"Purchased Successfully","Not purchased Successfully" )</f>
        <v>Not purchased Successfully</v>
      </c>
      <c r="K101" s="5">
        <f>Table1[[#This Row],[Purchase Amount]]/10</f>
        <v>0</v>
      </c>
      <c r="L101">
        <f t="shared" si="1"/>
        <v>2023</v>
      </c>
      <c r="M101">
        <f>ROUNDUP(MONTH(Table1[[#This Row],[Date]])/3,0)</f>
        <v>4</v>
      </c>
      <c r="N101" t="str">
        <f>CONCATENATE(Table1[[#This Row],[Year]],"-Q",Table1[[#This Row],[Quarter]])</f>
        <v>2023-Q4</v>
      </c>
    </row>
    <row r="102" spans="1:14" x14ac:dyDescent="0.3">
      <c r="A102" t="s">
        <v>352</v>
      </c>
      <c r="B102" t="s">
        <v>353</v>
      </c>
      <c r="C102" t="s">
        <v>354</v>
      </c>
      <c r="D102" t="s">
        <v>355</v>
      </c>
      <c r="E102" t="s">
        <v>89</v>
      </c>
      <c r="F102" t="s">
        <v>356</v>
      </c>
      <c r="G102" t="s">
        <v>26</v>
      </c>
      <c r="H102" s="2">
        <v>45280</v>
      </c>
      <c r="I102" s="3">
        <v>1085</v>
      </c>
      <c r="J102" t="str">
        <f>IF(Table1[[#This Row],[Purchase Amount]]&gt;0,"Purchased Successfully","Not purchased Successfully" )</f>
        <v>Purchased Successfully</v>
      </c>
      <c r="K102" s="5">
        <f>Table1[[#This Row],[Purchase Amount]]/10</f>
        <v>108.5</v>
      </c>
      <c r="L102">
        <f t="shared" si="1"/>
        <v>2023</v>
      </c>
      <c r="M102">
        <f>ROUNDUP(MONTH(Table1[[#This Row],[Date]])/3,0)</f>
        <v>4</v>
      </c>
      <c r="N102" t="str">
        <f>CONCATENATE(Table1[[#This Row],[Year]],"-Q",Table1[[#This Row],[Quarter]])</f>
        <v>2023-Q4</v>
      </c>
    </row>
    <row r="103" spans="1:14" x14ac:dyDescent="0.3">
      <c r="A103" t="s">
        <v>357</v>
      </c>
      <c r="B103" t="s">
        <v>358</v>
      </c>
      <c r="C103" t="s">
        <v>359</v>
      </c>
      <c r="D103" t="s">
        <v>360</v>
      </c>
      <c r="E103" t="s">
        <v>4</v>
      </c>
      <c r="F103" t="s">
        <v>25</v>
      </c>
      <c r="G103" t="s">
        <v>6</v>
      </c>
      <c r="H103" s="2">
        <v>45280</v>
      </c>
      <c r="I103" s="3">
        <v>1945</v>
      </c>
      <c r="J103" t="str">
        <f>IF(Table1[[#This Row],[Purchase Amount]]&gt;0,"Purchased Successfully","Not purchased Successfully" )</f>
        <v>Purchased Successfully</v>
      </c>
      <c r="K103" s="5">
        <f>Table1[[#This Row],[Purchase Amount]]/10</f>
        <v>194.5</v>
      </c>
      <c r="L103">
        <f t="shared" si="1"/>
        <v>2023</v>
      </c>
      <c r="M103">
        <f>ROUNDUP(MONTH(Table1[[#This Row],[Date]])/3,0)</f>
        <v>4</v>
      </c>
      <c r="N103" t="str">
        <f>CONCATENATE(Table1[[#This Row],[Year]],"-Q",Table1[[#This Row],[Quarter]])</f>
        <v>2023-Q4</v>
      </c>
    </row>
    <row r="104" spans="1:14" x14ac:dyDescent="0.3">
      <c r="A104" t="s">
        <v>361</v>
      </c>
      <c r="B104" t="s">
        <v>148</v>
      </c>
      <c r="C104" t="s">
        <v>149</v>
      </c>
      <c r="D104" t="s">
        <v>150</v>
      </c>
      <c r="E104" t="s">
        <v>135</v>
      </c>
      <c r="F104" t="s">
        <v>47</v>
      </c>
      <c r="G104" t="s">
        <v>6</v>
      </c>
      <c r="H104" s="2">
        <v>45280</v>
      </c>
      <c r="I104" s="3">
        <v>495</v>
      </c>
      <c r="J104" t="str">
        <f>IF(Table1[[#This Row],[Purchase Amount]]&gt;0,"Purchased Successfully","Not purchased Successfully" )</f>
        <v>Purchased Successfully</v>
      </c>
      <c r="K104" s="5">
        <f>Table1[[#This Row],[Purchase Amount]]/10</f>
        <v>49.5</v>
      </c>
      <c r="L104">
        <f t="shared" si="1"/>
        <v>2023</v>
      </c>
      <c r="M104">
        <f>ROUNDUP(MONTH(Table1[[#This Row],[Date]])/3,0)</f>
        <v>4</v>
      </c>
      <c r="N104" t="str">
        <f>CONCATENATE(Table1[[#This Row],[Year]],"-Q",Table1[[#This Row],[Quarter]])</f>
        <v>2023-Q4</v>
      </c>
    </row>
    <row r="105" spans="1:14" x14ac:dyDescent="0.3">
      <c r="A105" t="s">
        <v>362</v>
      </c>
      <c r="B105" t="s">
        <v>363</v>
      </c>
      <c r="C105" t="s">
        <v>364</v>
      </c>
      <c r="D105" t="s">
        <v>365</v>
      </c>
      <c r="E105" t="s">
        <v>11</v>
      </c>
      <c r="F105" t="s">
        <v>96</v>
      </c>
      <c r="G105" t="s">
        <v>6</v>
      </c>
      <c r="H105" s="2">
        <v>45280</v>
      </c>
      <c r="I105" s="3">
        <v>755</v>
      </c>
      <c r="J105" t="str">
        <f>IF(Table1[[#This Row],[Purchase Amount]]&gt;0,"Purchased Successfully","Not purchased Successfully" )</f>
        <v>Purchased Successfully</v>
      </c>
      <c r="K105" s="5">
        <f>Table1[[#This Row],[Purchase Amount]]/10</f>
        <v>75.5</v>
      </c>
      <c r="L105">
        <f t="shared" si="1"/>
        <v>2023</v>
      </c>
      <c r="M105">
        <f>ROUNDUP(MONTH(Table1[[#This Row],[Date]])/3,0)</f>
        <v>4</v>
      </c>
      <c r="N105" t="str">
        <f>CONCATENATE(Table1[[#This Row],[Year]],"-Q",Table1[[#This Row],[Quarter]])</f>
        <v>2023-Q4</v>
      </c>
    </row>
    <row r="106" spans="1:14" x14ac:dyDescent="0.3">
      <c r="A106" t="s">
        <v>366</v>
      </c>
      <c r="B106" t="s">
        <v>196</v>
      </c>
      <c r="C106" t="s">
        <v>197</v>
      </c>
      <c r="D106" t="s">
        <v>198</v>
      </c>
      <c r="E106" t="s">
        <v>18</v>
      </c>
      <c r="F106" t="s">
        <v>221</v>
      </c>
      <c r="G106" t="s">
        <v>6</v>
      </c>
      <c r="H106" s="2">
        <v>45280</v>
      </c>
      <c r="I106" s="3">
        <v>1645</v>
      </c>
      <c r="J106" t="str">
        <f>IF(Table1[[#This Row],[Purchase Amount]]&gt;0,"Purchased Successfully","Not purchased Successfully" )</f>
        <v>Purchased Successfully</v>
      </c>
      <c r="K106" s="5">
        <f>Table1[[#This Row],[Purchase Amount]]/10</f>
        <v>164.5</v>
      </c>
      <c r="L106">
        <f t="shared" si="1"/>
        <v>2023</v>
      </c>
      <c r="M106">
        <f>ROUNDUP(MONTH(Table1[[#This Row],[Date]])/3,0)</f>
        <v>4</v>
      </c>
      <c r="N106" t="str">
        <f>CONCATENATE(Table1[[#This Row],[Year]],"-Q",Table1[[#This Row],[Quarter]])</f>
        <v>2023-Q4</v>
      </c>
    </row>
    <row r="107" spans="1:14" hidden="1" x14ac:dyDescent="0.3">
      <c r="A107" t="s">
        <v>367</v>
      </c>
      <c r="B107" t="s">
        <v>113</v>
      </c>
      <c r="C107" t="s">
        <v>114</v>
      </c>
      <c r="D107" t="s">
        <v>115</v>
      </c>
      <c r="E107" t="s">
        <v>62</v>
      </c>
      <c r="F107" t="s">
        <v>302</v>
      </c>
      <c r="G107" t="s">
        <v>13</v>
      </c>
      <c r="H107" s="2">
        <v>45281</v>
      </c>
      <c r="I107" s="3"/>
      <c r="J107" t="str">
        <f>IF(Table1[[#This Row],[Purchase Amount]]&gt;0,"Purchased Successfully","Not purchased Successfully" )</f>
        <v>Not purchased Successfully</v>
      </c>
      <c r="K107" s="5">
        <f>Table1[[#This Row],[Purchase Amount]]/10</f>
        <v>0</v>
      </c>
      <c r="L107">
        <f t="shared" si="1"/>
        <v>2023</v>
      </c>
      <c r="M107">
        <f>ROUNDUP(MONTH(Table1[[#This Row],[Date]])/3,0)</f>
        <v>4</v>
      </c>
      <c r="N107" t="str">
        <f>CONCATENATE(Table1[[#This Row],[Year]],"-Q",Table1[[#This Row],[Quarter]])</f>
        <v>2023-Q4</v>
      </c>
    </row>
    <row r="108" spans="1:14" x14ac:dyDescent="0.3">
      <c r="A108" t="s">
        <v>368</v>
      </c>
      <c r="B108" t="s">
        <v>369</v>
      </c>
      <c r="C108" t="s">
        <v>370</v>
      </c>
      <c r="D108" t="s">
        <v>371</v>
      </c>
      <c r="E108" t="s">
        <v>11</v>
      </c>
      <c r="F108" t="s">
        <v>372</v>
      </c>
      <c r="G108" t="s">
        <v>6</v>
      </c>
      <c r="H108" s="2">
        <v>45281</v>
      </c>
      <c r="I108" s="3">
        <v>70</v>
      </c>
      <c r="J108" t="str">
        <f>IF(Table1[[#This Row],[Purchase Amount]]&gt;0,"Purchased Successfully","Not purchased Successfully" )</f>
        <v>Purchased Successfully</v>
      </c>
      <c r="K108" s="5">
        <f>Table1[[#This Row],[Purchase Amount]]/10</f>
        <v>7</v>
      </c>
      <c r="L108">
        <f t="shared" si="1"/>
        <v>2023</v>
      </c>
      <c r="M108">
        <f>ROUNDUP(MONTH(Table1[[#This Row],[Date]])/3,0)</f>
        <v>4</v>
      </c>
      <c r="N108" t="str">
        <f>CONCATENATE(Table1[[#This Row],[Year]],"-Q",Table1[[#This Row],[Quarter]])</f>
        <v>2023-Q4</v>
      </c>
    </row>
    <row r="109" spans="1:14" x14ac:dyDescent="0.3">
      <c r="A109" t="s">
        <v>373</v>
      </c>
      <c r="B109" t="s">
        <v>374</v>
      </c>
      <c r="C109" t="s">
        <v>375</v>
      </c>
      <c r="D109" t="s">
        <v>376</v>
      </c>
      <c r="E109" t="s">
        <v>24</v>
      </c>
      <c r="F109" t="s">
        <v>130</v>
      </c>
      <c r="G109" t="s">
        <v>6</v>
      </c>
      <c r="H109" s="2">
        <v>45281</v>
      </c>
      <c r="I109" s="3">
        <v>435</v>
      </c>
      <c r="J109" t="str">
        <f>IF(Table1[[#This Row],[Purchase Amount]]&gt;0,"Purchased Successfully","Not purchased Successfully" )</f>
        <v>Purchased Successfully</v>
      </c>
      <c r="K109" s="5">
        <f>Table1[[#This Row],[Purchase Amount]]/10</f>
        <v>43.5</v>
      </c>
      <c r="L109">
        <f t="shared" si="1"/>
        <v>2023</v>
      </c>
      <c r="M109">
        <f>ROUNDUP(MONTH(Table1[[#This Row],[Date]])/3,0)</f>
        <v>4</v>
      </c>
      <c r="N109" t="str">
        <f>CONCATENATE(Table1[[#This Row],[Year]],"-Q",Table1[[#This Row],[Quarter]])</f>
        <v>2023-Q4</v>
      </c>
    </row>
    <row r="110" spans="1:14" x14ac:dyDescent="0.3">
      <c r="A110" t="s">
        <v>377</v>
      </c>
      <c r="B110" t="s">
        <v>1</v>
      </c>
      <c r="C110" t="s">
        <v>2</v>
      </c>
      <c r="D110" t="s">
        <v>3</v>
      </c>
      <c r="E110" t="s">
        <v>4</v>
      </c>
      <c r="F110" t="s">
        <v>63</v>
      </c>
      <c r="G110" t="s">
        <v>6</v>
      </c>
      <c r="H110" s="2">
        <v>45281</v>
      </c>
      <c r="I110" s="3">
        <v>480</v>
      </c>
      <c r="J110" t="str">
        <f>IF(Table1[[#This Row],[Purchase Amount]]&gt;0,"Purchased Successfully","Not purchased Successfully" )</f>
        <v>Purchased Successfully</v>
      </c>
      <c r="K110" s="5">
        <f>Table1[[#This Row],[Purchase Amount]]/10</f>
        <v>48</v>
      </c>
      <c r="L110">
        <f t="shared" si="1"/>
        <v>2023</v>
      </c>
      <c r="M110">
        <f>ROUNDUP(MONTH(Table1[[#This Row],[Date]])/3,0)</f>
        <v>4</v>
      </c>
      <c r="N110" t="str">
        <f>CONCATENATE(Table1[[#This Row],[Year]],"-Q",Table1[[#This Row],[Quarter]])</f>
        <v>2023-Q4</v>
      </c>
    </row>
    <row r="111" spans="1:14" x14ac:dyDescent="0.3">
      <c r="A111" t="s">
        <v>378</v>
      </c>
      <c r="B111" t="s">
        <v>379</v>
      </c>
      <c r="C111" t="s">
        <v>380</v>
      </c>
      <c r="D111" t="s">
        <v>381</v>
      </c>
      <c r="E111" t="s">
        <v>101</v>
      </c>
      <c r="F111" t="s">
        <v>151</v>
      </c>
      <c r="G111" t="s">
        <v>13</v>
      </c>
      <c r="H111" s="2">
        <v>45281</v>
      </c>
      <c r="I111" s="3">
        <v>135</v>
      </c>
      <c r="J111" t="str">
        <f>IF(Table1[[#This Row],[Purchase Amount]]&gt;0,"Purchased Successfully","Not purchased Successfully" )</f>
        <v>Purchased Successfully</v>
      </c>
      <c r="K111" s="5">
        <f>Table1[[#This Row],[Purchase Amount]]/10</f>
        <v>13.5</v>
      </c>
      <c r="L111">
        <f t="shared" si="1"/>
        <v>2023</v>
      </c>
      <c r="M111">
        <f>ROUNDUP(MONTH(Table1[[#This Row],[Date]])/3,0)</f>
        <v>4</v>
      </c>
      <c r="N111" t="str">
        <f>CONCATENATE(Table1[[#This Row],[Year]],"-Q",Table1[[#This Row],[Quarter]])</f>
        <v>2023-Q4</v>
      </c>
    </row>
    <row r="112" spans="1:14" x14ac:dyDescent="0.3">
      <c r="A112" t="s">
        <v>382</v>
      </c>
      <c r="B112" t="s">
        <v>383</v>
      </c>
      <c r="C112" t="s">
        <v>384</v>
      </c>
      <c r="D112" t="s">
        <v>385</v>
      </c>
      <c r="E112" t="s">
        <v>18</v>
      </c>
      <c r="F112" t="s">
        <v>185</v>
      </c>
      <c r="G112" t="s">
        <v>26</v>
      </c>
      <c r="H112" s="2">
        <v>45281</v>
      </c>
      <c r="I112" s="3">
        <v>1380</v>
      </c>
      <c r="J112" t="str">
        <f>IF(Table1[[#This Row],[Purchase Amount]]&gt;0,"Purchased Successfully","Not purchased Successfully" )</f>
        <v>Purchased Successfully</v>
      </c>
      <c r="K112" s="5">
        <f>Table1[[#This Row],[Purchase Amount]]/10</f>
        <v>138</v>
      </c>
      <c r="L112">
        <f t="shared" si="1"/>
        <v>2023</v>
      </c>
      <c r="M112">
        <f>ROUNDUP(MONTH(Table1[[#This Row],[Date]])/3,0)</f>
        <v>4</v>
      </c>
      <c r="N112" t="str">
        <f>CONCATENATE(Table1[[#This Row],[Year]],"-Q",Table1[[#This Row],[Quarter]])</f>
        <v>2023-Q4</v>
      </c>
    </row>
    <row r="113" spans="1:14" x14ac:dyDescent="0.3">
      <c r="A113" t="s">
        <v>386</v>
      </c>
      <c r="B113" t="s">
        <v>285</v>
      </c>
      <c r="C113" t="s">
        <v>286</v>
      </c>
      <c r="D113" t="s">
        <v>287</v>
      </c>
      <c r="E113" t="s">
        <v>4</v>
      </c>
      <c r="F113" t="s">
        <v>52</v>
      </c>
      <c r="G113" t="s">
        <v>6</v>
      </c>
      <c r="H113" s="2">
        <v>45281</v>
      </c>
      <c r="I113" s="3">
        <v>415</v>
      </c>
      <c r="J113" t="str">
        <f>IF(Table1[[#This Row],[Purchase Amount]]&gt;0,"Purchased Successfully","Not purchased Successfully" )</f>
        <v>Purchased Successfully</v>
      </c>
      <c r="K113" s="5">
        <f>Table1[[#This Row],[Purchase Amount]]/10</f>
        <v>41.5</v>
      </c>
      <c r="L113">
        <f t="shared" si="1"/>
        <v>2023</v>
      </c>
      <c r="M113">
        <f>ROUNDUP(MONTH(Table1[[#This Row],[Date]])/3,0)</f>
        <v>4</v>
      </c>
      <c r="N113" t="str">
        <f>CONCATENATE(Table1[[#This Row],[Year]],"-Q",Table1[[#This Row],[Quarter]])</f>
        <v>2023-Q4</v>
      </c>
    </row>
    <row r="114" spans="1:14" x14ac:dyDescent="0.3">
      <c r="A114" t="s">
        <v>387</v>
      </c>
      <c r="B114" t="s">
        <v>281</v>
      </c>
      <c r="C114" t="s">
        <v>282</v>
      </c>
      <c r="D114" t="s">
        <v>283</v>
      </c>
      <c r="E114" t="s">
        <v>4</v>
      </c>
      <c r="F114" t="s">
        <v>63</v>
      </c>
      <c r="G114" t="s">
        <v>6</v>
      </c>
      <c r="H114" s="2">
        <v>45281</v>
      </c>
      <c r="I114" s="3">
        <v>325</v>
      </c>
      <c r="J114" t="str">
        <f>IF(Table1[[#This Row],[Purchase Amount]]&gt;0,"Purchased Successfully","Not purchased Successfully" )</f>
        <v>Purchased Successfully</v>
      </c>
      <c r="K114" s="5">
        <f>Table1[[#This Row],[Purchase Amount]]/10</f>
        <v>32.5</v>
      </c>
      <c r="L114">
        <f t="shared" si="1"/>
        <v>2023</v>
      </c>
      <c r="M114">
        <f>ROUNDUP(MONTH(Table1[[#This Row],[Date]])/3,0)</f>
        <v>4</v>
      </c>
      <c r="N114" t="str">
        <f>CONCATENATE(Table1[[#This Row],[Year]],"-Q",Table1[[#This Row],[Quarter]])</f>
        <v>2023-Q4</v>
      </c>
    </row>
    <row r="115" spans="1:14" x14ac:dyDescent="0.3">
      <c r="A115" t="s">
        <v>388</v>
      </c>
      <c r="B115" t="s">
        <v>132</v>
      </c>
      <c r="C115" t="s">
        <v>133</v>
      </c>
      <c r="D115" t="s">
        <v>134</v>
      </c>
      <c r="E115" t="s">
        <v>135</v>
      </c>
      <c r="F115" t="s">
        <v>31</v>
      </c>
      <c r="G115" t="s">
        <v>13</v>
      </c>
      <c r="H115" s="2">
        <v>45282</v>
      </c>
      <c r="I115" s="3">
        <v>370</v>
      </c>
      <c r="J115" t="str">
        <f>IF(Table1[[#This Row],[Purchase Amount]]&gt;0,"Purchased Successfully","Not purchased Successfully" )</f>
        <v>Purchased Successfully</v>
      </c>
      <c r="K115" s="5">
        <f>Table1[[#This Row],[Purchase Amount]]/10</f>
        <v>37</v>
      </c>
      <c r="L115">
        <f t="shared" si="1"/>
        <v>2023</v>
      </c>
      <c r="M115">
        <f>ROUNDUP(MONTH(Table1[[#This Row],[Date]])/3,0)</f>
        <v>4</v>
      </c>
      <c r="N115" t="str">
        <f>CONCATENATE(Table1[[#This Row],[Year]],"-Q",Table1[[#This Row],[Quarter]])</f>
        <v>2023-Q4</v>
      </c>
    </row>
    <row r="116" spans="1:14" x14ac:dyDescent="0.3">
      <c r="A116" t="s">
        <v>389</v>
      </c>
      <c r="B116" t="s">
        <v>390</v>
      </c>
      <c r="C116" t="s">
        <v>391</v>
      </c>
      <c r="D116" t="s">
        <v>392</v>
      </c>
      <c r="E116" t="s">
        <v>62</v>
      </c>
      <c r="F116" t="s">
        <v>122</v>
      </c>
      <c r="G116" t="s">
        <v>26</v>
      </c>
      <c r="H116" s="2">
        <v>45282</v>
      </c>
      <c r="I116" s="3">
        <v>775</v>
      </c>
      <c r="J116" t="str">
        <f>IF(Table1[[#This Row],[Purchase Amount]]&gt;0,"Purchased Successfully","Not purchased Successfully" )</f>
        <v>Purchased Successfully</v>
      </c>
      <c r="K116" s="5">
        <f>Table1[[#This Row],[Purchase Amount]]/10</f>
        <v>77.5</v>
      </c>
      <c r="L116">
        <f t="shared" si="1"/>
        <v>2023</v>
      </c>
      <c r="M116">
        <f>ROUNDUP(MONTH(Table1[[#This Row],[Date]])/3,0)</f>
        <v>4</v>
      </c>
      <c r="N116" t="str">
        <f>CONCATENATE(Table1[[#This Row],[Year]],"-Q",Table1[[#This Row],[Quarter]])</f>
        <v>2023-Q4</v>
      </c>
    </row>
    <row r="117" spans="1:14" x14ac:dyDescent="0.3">
      <c r="A117" t="s">
        <v>393</v>
      </c>
      <c r="B117" t="s">
        <v>305</v>
      </c>
      <c r="C117" t="s">
        <v>306</v>
      </c>
      <c r="D117" t="s">
        <v>307</v>
      </c>
      <c r="E117" t="s">
        <v>4</v>
      </c>
      <c r="F117" t="s">
        <v>185</v>
      </c>
      <c r="G117" t="s">
        <v>6</v>
      </c>
      <c r="H117" s="2">
        <v>45282</v>
      </c>
      <c r="I117" s="3">
        <v>1315</v>
      </c>
      <c r="J117" t="str">
        <f>IF(Table1[[#This Row],[Purchase Amount]]&gt;0,"Purchased Successfully","Not purchased Successfully" )</f>
        <v>Purchased Successfully</v>
      </c>
      <c r="K117" s="5">
        <f>Table1[[#This Row],[Purchase Amount]]/10</f>
        <v>131.5</v>
      </c>
      <c r="L117">
        <f t="shared" si="1"/>
        <v>2023</v>
      </c>
      <c r="M117">
        <f>ROUNDUP(MONTH(Table1[[#This Row],[Date]])/3,0)</f>
        <v>4</v>
      </c>
      <c r="N117" t="str">
        <f>CONCATENATE(Table1[[#This Row],[Year]],"-Q",Table1[[#This Row],[Quarter]])</f>
        <v>2023-Q4</v>
      </c>
    </row>
    <row r="118" spans="1:14" x14ac:dyDescent="0.3">
      <c r="A118" t="s">
        <v>394</v>
      </c>
      <c r="B118" t="s">
        <v>353</v>
      </c>
      <c r="C118" t="s">
        <v>354</v>
      </c>
      <c r="D118" t="s">
        <v>355</v>
      </c>
      <c r="E118" t="s">
        <v>89</v>
      </c>
      <c r="F118" t="s">
        <v>395</v>
      </c>
      <c r="G118" t="s">
        <v>26</v>
      </c>
      <c r="H118" s="2">
        <v>45282</v>
      </c>
      <c r="I118" s="3">
        <v>1720</v>
      </c>
      <c r="J118" t="str">
        <f>IF(Table1[[#This Row],[Purchase Amount]]&gt;0,"Purchased Successfully","Not purchased Successfully" )</f>
        <v>Purchased Successfully</v>
      </c>
      <c r="K118" s="5">
        <f>Table1[[#This Row],[Purchase Amount]]/10</f>
        <v>172</v>
      </c>
      <c r="L118">
        <f t="shared" si="1"/>
        <v>2023</v>
      </c>
      <c r="M118">
        <f>ROUNDUP(MONTH(Table1[[#This Row],[Date]])/3,0)</f>
        <v>4</v>
      </c>
      <c r="N118" t="str">
        <f>CONCATENATE(Table1[[#This Row],[Year]],"-Q",Table1[[#This Row],[Quarter]])</f>
        <v>2023-Q4</v>
      </c>
    </row>
    <row r="119" spans="1:14" hidden="1" x14ac:dyDescent="0.3">
      <c r="A119" t="s">
        <v>396</v>
      </c>
      <c r="B119" t="s">
        <v>262</v>
      </c>
      <c r="C119" t="s">
        <v>263</v>
      </c>
      <c r="D119" t="s">
        <v>264</v>
      </c>
      <c r="E119" t="s">
        <v>265</v>
      </c>
      <c r="F119" t="s">
        <v>356</v>
      </c>
      <c r="G119" t="s">
        <v>6</v>
      </c>
      <c r="H119" s="2">
        <v>45283</v>
      </c>
      <c r="I119" s="3"/>
      <c r="J119" t="str">
        <f>IF(Table1[[#This Row],[Purchase Amount]]&gt;0,"Purchased Successfully","Not purchased Successfully" )</f>
        <v>Not purchased Successfully</v>
      </c>
      <c r="K119" s="5">
        <f>Table1[[#This Row],[Purchase Amount]]/10</f>
        <v>0</v>
      </c>
      <c r="L119">
        <f t="shared" si="1"/>
        <v>2023</v>
      </c>
      <c r="M119">
        <f>ROUNDUP(MONTH(Table1[[#This Row],[Date]])/3,0)</f>
        <v>4</v>
      </c>
      <c r="N119" t="str">
        <f>CONCATENATE(Table1[[#This Row],[Year]],"-Q",Table1[[#This Row],[Quarter]])</f>
        <v>2023-Q4</v>
      </c>
    </row>
    <row r="120" spans="1:14" x14ac:dyDescent="0.3">
      <c r="A120" t="s">
        <v>397</v>
      </c>
      <c r="B120" t="s">
        <v>213</v>
      </c>
      <c r="C120" t="s">
        <v>214</v>
      </c>
      <c r="D120" t="s">
        <v>215</v>
      </c>
      <c r="E120" t="s">
        <v>89</v>
      </c>
      <c r="F120" t="s">
        <v>322</v>
      </c>
      <c r="G120" t="s">
        <v>13</v>
      </c>
      <c r="H120" s="2">
        <v>45283</v>
      </c>
      <c r="I120" s="3">
        <v>170</v>
      </c>
      <c r="J120" t="str">
        <f>IF(Table1[[#This Row],[Purchase Amount]]&gt;0,"Purchased Successfully","Not purchased Successfully" )</f>
        <v>Purchased Successfully</v>
      </c>
      <c r="K120" s="5">
        <f>Table1[[#This Row],[Purchase Amount]]/10</f>
        <v>17</v>
      </c>
      <c r="L120">
        <f t="shared" si="1"/>
        <v>2023</v>
      </c>
      <c r="M120">
        <f>ROUNDUP(MONTH(Table1[[#This Row],[Date]])/3,0)</f>
        <v>4</v>
      </c>
      <c r="N120" t="str">
        <f>CONCATENATE(Table1[[#This Row],[Year]],"-Q",Table1[[#This Row],[Quarter]])</f>
        <v>2023-Q4</v>
      </c>
    </row>
    <row r="121" spans="1:14" hidden="1" x14ac:dyDescent="0.3">
      <c r="A121" t="s">
        <v>398</v>
      </c>
      <c r="B121" t="s">
        <v>21</v>
      </c>
      <c r="C121" t="s">
        <v>22</v>
      </c>
      <c r="D121" t="s">
        <v>23</v>
      </c>
      <c r="E121" t="s">
        <v>24</v>
      </c>
      <c r="F121" t="s">
        <v>47</v>
      </c>
      <c r="G121" t="s">
        <v>13</v>
      </c>
      <c r="H121" s="2">
        <v>45284</v>
      </c>
      <c r="I121" s="3"/>
      <c r="J121" t="str">
        <f>IF(Table1[[#This Row],[Purchase Amount]]&gt;0,"Purchased Successfully","Not purchased Successfully" )</f>
        <v>Not purchased Successfully</v>
      </c>
      <c r="K121" s="5">
        <f>Table1[[#This Row],[Purchase Amount]]/10</f>
        <v>0</v>
      </c>
      <c r="L121">
        <f t="shared" si="1"/>
        <v>2023</v>
      </c>
      <c r="M121">
        <f>ROUNDUP(MONTH(Table1[[#This Row],[Date]])/3,0)</f>
        <v>4</v>
      </c>
      <c r="N121" t="str">
        <f>CONCATENATE(Table1[[#This Row],[Year]],"-Q",Table1[[#This Row],[Quarter]])</f>
        <v>2023-Q4</v>
      </c>
    </row>
    <row r="122" spans="1:14" x14ac:dyDescent="0.3">
      <c r="A122" t="s">
        <v>399</v>
      </c>
      <c r="B122" t="s">
        <v>148</v>
      </c>
      <c r="C122" t="s">
        <v>149</v>
      </c>
      <c r="D122" t="s">
        <v>150</v>
      </c>
      <c r="E122" t="s">
        <v>135</v>
      </c>
      <c r="F122" t="s">
        <v>211</v>
      </c>
      <c r="G122" t="s">
        <v>13</v>
      </c>
      <c r="H122" s="2">
        <v>45284</v>
      </c>
      <c r="I122" s="3">
        <v>395</v>
      </c>
      <c r="J122" t="str">
        <f>IF(Table1[[#This Row],[Purchase Amount]]&gt;0,"Purchased Successfully","Not purchased Successfully" )</f>
        <v>Purchased Successfully</v>
      </c>
      <c r="K122" s="5">
        <f>Table1[[#This Row],[Purchase Amount]]/10</f>
        <v>39.5</v>
      </c>
      <c r="L122">
        <f t="shared" si="1"/>
        <v>2023</v>
      </c>
      <c r="M122">
        <f>ROUNDUP(MONTH(Table1[[#This Row],[Date]])/3,0)</f>
        <v>4</v>
      </c>
      <c r="N122" t="str">
        <f>CONCATENATE(Table1[[#This Row],[Year]],"-Q",Table1[[#This Row],[Quarter]])</f>
        <v>2023-Q4</v>
      </c>
    </row>
    <row r="123" spans="1:14" x14ac:dyDescent="0.3">
      <c r="A123" t="s">
        <v>400</v>
      </c>
      <c r="B123" t="s">
        <v>113</v>
      </c>
      <c r="C123" t="s">
        <v>114</v>
      </c>
      <c r="D123" t="s">
        <v>115</v>
      </c>
      <c r="E123" t="s">
        <v>62</v>
      </c>
      <c r="F123" t="s">
        <v>216</v>
      </c>
      <c r="G123" t="s">
        <v>13</v>
      </c>
      <c r="H123" s="2">
        <v>45284</v>
      </c>
      <c r="I123" s="3">
        <v>1030</v>
      </c>
      <c r="J123" t="str">
        <f>IF(Table1[[#This Row],[Purchase Amount]]&gt;0,"Purchased Successfully","Not purchased Successfully" )</f>
        <v>Purchased Successfully</v>
      </c>
      <c r="K123" s="5">
        <f>Table1[[#This Row],[Purchase Amount]]/10</f>
        <v>103</v>
      </c>
      <c r="L123">
        <f t="shared" si="1"/>
        <v>2023</v>
      </c>
      <c r="M123">
        <f>ROUNDUP(MONTH(Table1[[#This Row],[Date]])/3,0)</f>
        <v>4</v>
      </c>
      <c r="N123" t="str">
        <f>CONCATENATE(Table1[[#This Row],[Year]],"-Q",Table1[[#This Row],[Quarter]])</f>
        <v>2023-Q4</v>
      </c>
    </row>
    <row r="124" spans="1:14" x14ac:dyDescent="0.3">
      <c r="A124" t="s">
        <v>401</v>
      </c>
      <c r="B124" t="s">
        <v>86</v>
      </c>
      <c r="C124" t="s">
        <v>87</v>
      </c>
      <c r="D124" t="s">
        <v>88</v>
      </c>
      <c r="E124" t="s">
        <v>89</v>
      </c>
      <c r="F124" t="s">
        <v>83</v>
      </c>
      <c r="G124" t="s">
        <v>6</v>
      </c>
      <c r="H124" s="2">
        <v>45284</v>
      </c>
      <c r="I124" s="3">
        <v>1235</v>
      </c>
      <c r="J124" t="str">
        <f>IF(Table1[[#This Row],[Purchase Amount]]&gt;0,"Purchased Successfully","Not purchased Successfully" )</f>
        <v>Purchased Successfully</v>
      </c>
      <c r="K124" s="5">
        <f>Table1[[#This Row],[Purchase Amount]]/10</f>
        <v>123.5</v>
      </c>
      <c r="L124">
        <f t="shared" si="1"/>
        <v>2023</v>
      </c>
      <c r="M124">
        <f>ROUNDUP(MONTH(Table1[[#This Row],[Date]])/3,0)</f>
        <v>4</v>
      </c>
      <c r="N124" t="str">
        <f>CONCATENATE(Table1[[#This Row],[Year]],"-Q",Table1[[#This Row],[Quarter]])</f>
        <v>2023-Q4</v>
      </c>
    </row>
    <row r="125" spans="1:14" x14ac:dyDescent="0.3">
      <c r="A125" t="s">
        <v>402</v>
      </c>
      <c r="B125" t="s">
        <v>229</v>
      </c>
      <c r="C125" t="s">
        <v>230</v>
      </c>
      <c r="D125" t="s">
        <v>231</v>
      </c>
      <c r="E125" t="s">
        <v>62</v>
      </c>
      <c r="F125" t="s">
        <v>403</v>
      </c>
      <c r="G125" t="s">
        <v>6</v>
      </c>
      <c r="H125" s="2">
        <v>45284</v>
      </c>
      <c r="I125" s="3">
        <v>700</v>
      </c>
      <c r="J125" t="str">
        <f>IF(Table1[[#This Row],[Purchase Amount]]&gt;0,"Purchased Successfully","Not purchased Successfully" )</f>
        <v>Purchased Successfully</v>
      </c>
      <c r="K125" s="5">
        <f>Table1[[#This Row],[Purchase Amount]]/10</f>
        <v>70</v>
      </c>
      <c r="L125">
        <f t="shared" si="1"/>
        <v>2023</v>
      </c>
      <c r="M125">
        <f>ROUNDUP(MONTH(Table1[[#This Row],[Date]])/3,0)</f>
        <v>4</v>
      </c>
      <c r="N125" t="str">
        <f>CONCATENATE(Table1[[#This Row],[Year]],"-Q",Table1[[#This Row],[Quarter]])</f>
        <v>2023-Q4</v>
      </c>
    </row>
    <row r="126" spans="1:14" hidden="1" x14ac:dyDescent="0.3">
      <c r="A126" t="s">
        <v>404</v>
      </c>
      <c r="B126" t="s">
        <v>38</v>
      </c>
      <c r="C126" t="s">
        <v>39</v>
      </c>
      <c r="D126" t="s">
        <v>40</v>
      </c>
      <c r="E126" t="s">
        <v>41</v>
      </c>
      <c r="F126" t="s">
        <v>5</v>
      </c>
      <c r="G126" t="s">
        <v>84</v>
      </c>
      <c r="H126" s="2">
        <v>45285</v>
      </c>
      <c r="I126" s="3"/>
      <c r="J126" t="str">
        <f>IF(Table1[[#This Row],[Purchase Amount]]&gt;0,"Purchased Successfully","Not purchased Successfully" )</f>
        <v>Not purchased Successfully</v>
      </c>
      <c r="K126" s="5">
        <f>Table1[[#This Row],[Purchase Amount]]/10</f>
        <v>0</v>
      </c>
      <c r="L126">
        <f t="shared" si="1"/>
        <v>2023</v>
      </c>
      <c r="M126">
        <f>ROUNDUP(MONTH(Table1[[#This Row],[Date]])/3,0)</f>
        <v>4</v>
      </c>
      <c r="N126" t="str">
        <f>CONCATENATE(Table1[[#This Row],[Year]],"-Q",Table1[[#This Row],[Quarter]])</f>
        <v>2023-Q4</v>
      </c>
    </row>
    <row r="127" spans="1:14" x14ac:dyDescent="0.3">
      <c r="A127" t="s">
        <v>405</v>
      </c>
      <c r="B127" t="s">
        <v>104</v>
      </c>
      <c r="C127" t="s">
        <v>105</v>
      </c>
      <c r="D127" t="s">
        <v>106</v>
      </c>
      <c r="E127" t="s">
        <v>11</v>
      </c>
      <c r="F127" t="s">
        <v>372</v>
      </c>
      <c r="G127" t="s">
        <v>13</v>
      </c>
      <c r="H127" s="2">
        <v>45285</v>
      </c>
      <c r="I127" s="3">
        <v>1135</v>
      </c>
      <c r="J127" t="str">
        <f>IF(Table1[[#This Row],[Purchase Amount]]&gt;0,"Purchased Successfully","Not purchased Successfully" )</f>
        <v>Purchased Successfully</v>
      </c>
      <c r="K127" s="5">
        <f>Table1[[#This Row],[Purchase Amount]]/10</f>
        <v>113.5</v>
      </c>
      <c r="L127">
        <f t="shared" si="1"/>
        <v>2023</v>
      </c>
      <c r="M127">
        <f>ROUNDUP(MONTH(Table1[[#This Row],[Date]])/3,0)</f>
        <v>4</v>
      </c>
      <c r="N127" t="str">
        <f>CONCATENATE(Table1[[#This Row],[Year]],"-Q",Table1[[#This Row],[Quarter]])</f>
        <v>2023-Q4</v>
      </c>
    </row>
    <row r="128" spans="1:14" x14ac:dyDescent="0.3">
      <c r="A128" t="s">
        <v>406</v>
      </c>
      <c r="B128" t="s">
        <v>191</v>
      </c>
      <c r="C128" t="s">
        <v>192</v>
      </c>
      <c r="D128" t="s">
        <v>193</v>
      </c>
      <c r="E128" t="s">
        <v>89</v>
      </c>
      <c r="F128" t="s">
        <v>116</v>
      </c>
      <c r="G128" t="s">
        <v>6</v>
      </c>
      <c r="H128" s="2">
        <v>45285</v>
      </c>
      <c r="I128" s="3">
        <v>225</v>
      </c>
      <c r="J128" t="str">
        <f>IF(Table1[[#This Row],[Purchase Amount]]&gt;0,"Purchased Successfully","Not purchased Successfully" )</f>
        <v>Purchased Successfully</v>
      </c>
      <c r="K128" s="5">
        <f>Table1[[#This Row],[Purchase Amount]]/10</f>
        <v>22.5</v>
      </c>
      <c r="L128">
        <f t="shared" si="1"/>
        <v>2023</v>
      </c>
      <c r="M128">
        <f>ROUNDUP(MONTH(Table1[[#This Row],[Date]])/3,0)</f>
        <v>4</v>
      </c>
      <c r="N128" t="str">
        <f>CONCATENATE(Table1[[#This Row],[Year]],"-Q",Table1[[#This Row],[Quarter]])</f>
        <v>2023-Q4</v>
      </c>
    </row>
    <row r="129" spans="1:14" hidden="1" x14ac:dyDescent="0.3">
      <c r="A129" t="s">
        <v>407</v>
      </c>
      <c r="B129" t="s">
        <v>65</v>
      </c>
      <c r="C129" t="s">
        <v>66</v>
      </c>
      <c r="D129" t="s">
        <v>67</v>
      </c>
      <c r="E129" t="s">
        <v>4</v>
      </c>
      <c r="F129" t="s">
        <v>279</v>
      </c>
      <c r="G129" t="s">
        <v>6</v>
      </c>
      <c r="H129" s="2">
        <v>45286</v>
      </c>
      <c r="I129" s="3"/>
      <c r="J129" t="str">
        <f>IF(Table1[[#This Row],[Purchase Amount]]&gt;0,"Purchased Successfully","Not purchased Successfully" )</f>
        <v>Not purchased Successfully</v>
      </c>
      <c r="K129" s="5">
        <f>Table1[[#This Row],[Purchase Amount]]/10</f>
        <v>0</v>
      </c>
      <c r="L129">
        <f t="shared" si="1"/>
        <v>2023</v>
      </c>
      <c r="M129">
        <f>ROUNDUP(MONTH(Table1[[#This Row],[Date]])/3,0)</f>
        <v>4</v>
      </c>
      <c r="N129" t="str">
        <f>CONCATENATE(Table1[[#This Row],[Year]],"-Q",Table1[[#This Row],[Quarter]])</f>
        <v>2023-Q4</v>
      </c>
    </row>
    <row r="130" spans="1:14" x14ac:dyDescent="0.3">
      <c r="A130" t="s">
        <v>408</v>
      </c>
      <c r="B130" t="s">
        <v>79</v>
      </c>
      <c r="C130" t="s">
        <v>80</v>
      </c>
      <c r="D130" t="s">
        <v>81</v>
      </c>
      <c r="E130" t="s">
        <v>82</v>
      </c>
      <c r="F130" t="s">
        <v>47</v>
      </c>
      <c r="G130" t="s">
        <v>26</v>
      </c>
      <c r="H130" s="2">
        <v>45286</v>
      </c>
      <c r="I130" s="3">
        <v>760</v>
      </c>
      <c r="J130" t="str">
        <f>IF(Table1[[#This Row],[Purchase Amount]]&gt;0,"Purchased Successfully","Not purchased Successfully" )</f>
        <v>Purchased Successfully</v>
      </c>
      <c r="K130" s="5">
        <f>Table1[[#This Row],[Purchase Amount]]/10</f>
        <v>76</v>
      </c>
      <c r="L130">
        <f t="shared" ref="L130:L193" si="2">YEAR(H:H)</f>
        <v>2023</v>
      </c>
      <c r="M130">
        <f>ROUNDUP(MONTH(Table1[[#This Row],[Date]])/3,0)</f>
        <v>4</v>
      </c>
      <c r="N130" t="str">
        <f>CONCATENATE(Table1[[#This Row],[Year]],"-Q",Table1[[#This Row],[Quarter]])</f>
        <v>2023-Q4</v>
      </c>
    </row>
    <row r="131" spans="1:14" x14ac:dyDescent="0.3">
      <c r="A131" t="s">
        <v>409</v>
      </c>
      <c r="B131" t="s">
        <v>410</v>
      </c>
      <c r="C131" t="s">
        <v>411</v>
      </c>
      <c r="D131" t="s">
        <v>412</v>
      </c>
      <c r="E131" t="s">
        <v>4</v>
      </c>
      <c r="F131" t="s">
        <v>279</v>
      </c>
      <c r="G131" t="s">
        <v>26</v>
      </c>
      <c r="H131" s="2">
        <v>45286</v>
      </c>
      <c r="I131" s="3">
        <v>30</v>
      </c>
      <c r="J131" t="str">
        <f>IF(Table1[[#This Row],[Purchase Amount]]&gt;0,"Purchased Successfully","Not purchased Successfully" )</f>
        <v>Purchased Successfully</v>
      </c>
      <c r="K131" s="5">
        <f>Table1[[#This Row],[Purchase Amount]]/10</f>
        <v>3</v>
      </c>
      <c r="L131">
        <f t="shared" si="2"/>
        <v>2023</v>
      </c>
      <c r="M131">
        <f>ROUNDUP(MONTH(Table1[[#This Row],[Date]])/3,0)</f>
        <v>4</v>
      </c>
      <c r="N131" t="str">
        <f>CONCATENATE(Table1[[#This Row],[Year]],"-Q",Table1[[#This Row],[Quarter]])</f>
        <v>2023-Q4</v>
      </c>
    </row>
    <row r="132" spans="1:14" x14ac:dyDescent="0.3">
      <c r="A132" t="s">
        <v>413</v>
      </c>
      <c r="B132" t="s">
        <v>414</v>
      </c>
      <c r="C132" t="s">
        <v>415</v>
      </c>
      <c r="D132" t="s">
        <v>416</v>
      </c>
      <c r="E132" t="s">
        <v>11</v>
      </c>
      <c r="F132" t="s">
        <v>122</v>
      </c>
      <c r="G132" t="s">
        <v>26</v>
      </c>
      <c r="H132" s="2">
        <v>45286</v>
      </c>
      <c r="I132" s="3">
        <v>1120</v>
      </c>
      <c r="J132" t="str">
        <f>IF(Table1[[#This Row],[Purchase Amount]]&gt;0,"Purchased Successfully","Not purchased Successfully" )</f>
        <v>Purchased Successfully</v>
      </c>
      <c r="K132" s="5">
        <f>Table1[[#This Row],[Purchase Amount]]/10</f>
        <v>112</v>
      </c>
      <c r="L132">
        <f t="shared" si="2"/>
        <v>2023</v>
      </c>
      <c r="M132">
        <f>ROUNDUP(MONTH(Table1[[#This Row],[Date]])/3,0)</f>
        <v>4</v>
      </c>
      <c r="N132" t="str">
        <f>CONCATENATE(Table1[[#This Row],[Year]],"-Q",Table1[[#This Row],[Quarter]])</f>
        <v>2023-Q4</v>
      </c>
    </row>
    <row r="133" spans="1:14" x14ac:dyDescent="0.3">
      <c r="A133" t="s">
        <v>417</v>
      </c>
      <c r="B133" t="s">
        <v>1</v>
      </c>
      <c r="C133" t="s">
        <v>2</v>
      </c>
      <c r="D133" t="s">
        <v>3</v>
      </c>
      <c r="E133" t="s">
        <v>4</v>
      </c>
      <c r="F133" t="s">
        <v>116</v>
      </c>
      <c r="G133" t="s">
        <v>6</v>
      </c>
      <c r="H133" s="2">
        <v>45286</v>
      </c>
      <c r="I133" s="3">
        <v>315</v>
      </c>
      <c r="J133" t="str">
        <f>IF(Table1[[#This Row],[Purchase Amount]]&gt;0,"Purchased Successfully","Not purchased Successfully" )</f>
        <v>Purchased Successfully</v>
      </c>
      <c r="K133" s="5">
        <f>Table1[[#This Row],[Purchase Amount]]/10</f>
        <v>31.5</v>
      </c>
      <c r="L133">
        <f t="shared" si="2"/>
        <v>2023</v>
      </c>
      <c r="M133">
        <f>ROUNDUP(MONTH(Table1[[#This Row],[Date]])/3,0)</f>
        <v>4</v>
      </c>
      <c r="N133" t="str">
        <f>CONCATENATE(Table1[[#This Row],[Year]],"-Q",Table1[[#This Row],[Quarter]])</f>
        <v>2023-Q4</v>
      </c>
    </row>
    <row r="134" spans="1:14" x14ac:dyDescent="0.3">
      <c r="A134" t="s">
        <v>418</v>
      </c>
      <c r="B134" t="s">
        <v>155</v>
      </c>
      <c r="C134" t="s">
        <v>156</v>
      </c>
      <c r="D134" t="s">
        <v>157</v>
      </c>
      <c r="E134" t="s">
        <v>82</v>
      </c>
      <c r="F134" t="s">
        <v>171</v>
      </c>
      <c r="G134" t="s">
        <v>6</v>
      </c>
      <c r="H134" s="2">
        <v>45286</v>
      </c>
      <c r="I134" s="3">
        <v>1365</v>
      </c>
      <c r="J134" t="str">
        <f>IF(Table1[[#This Row],[Purchase Amount]]&gt;0,"Purchased Successfully","Not purchased Successfully" )</f>
        <v>Purchased Successfully</v>
      </c>
      <c r="K134" s="5">
        <f>Table1[[#This Row],[Purchase Amount]]/10</f>
        <v>136.5</v>
      </c>
      <c r="L134">
        <f t="shared" si="2"/>
        <v>2023</v>
      </c>
      <c r="M134">
        <f>ROUNDUP(MONTH(Table1[[#This Row],[Date]])/3,0)</f>
        <v>4</v>
      </c>
      <c r="N134" t="str">
        <f>CONCATENATE(Table1[[#This Row],[Year]],"-Q",Table1[[#This Row],[Quarter]])</f>
        <v>2023-Q4</v>
      </c>
    </row>
    <row r="135" spans="1:14" x14ac:dyDescent="0.3">
      <c r="A135" t="s">
        <v>419</v>
      </c>
      <c r="B135" t="s">
        <v>173</v>
      </c>
      <c r="C135" t="s">
        <v>174</v>
      </c>
      <c r="D135" t="s">
        <v>175</v>
      </c>
      <c r="E135" t="s">
        <v>11</v>
      </c>
      <c r="F135" t="s">
        <v>420</v>
      </c>
      <c r="G135" t="s">
        <v>13</v>
      </c>
      <c r="H135" s="2">
        <v>45286</v>
      </c>
      <c r="I135" s="3">
        <v>225</v>
      </c>
      <c r="J135" t="str">
        <f>IF(Table1[[#This Row],[Purchase Amount]]&gt;0,"Purchased Successfully","Not purchased Successfully" )</f>
        <v>Purchased Successfully</v>
      </c>
      <c r="K135" s="5">
        <f>Table1[[#This Row],[Purchase Amount]]/10</f>
        <v>22.5</v>
      </c>
      <c r="L135">
        <f t="shared" si="2"/>
        <v>2023</v>
      </c>
      <c r="M135">
        <f>ROUNDUP(MONTH(Table1[[#This Row],[Date]])/3,0)</f>
        <v>4</v>
      </c>
      <c r="N135" t="str">
        <f>CONCATENATE(Table1[[#This Row],[Year]],"-Q",Table1[[#This Row],[Quarter]])</f>
        <v>2023-Q4</v>
      </c>
    </row>
    <row r="136" spans="1:14" x14ac:dyDescent="0.3">
      <c r="A136" t="s">
        <v>421</v>
      </c>
      <c r="B136" t="s">
        <v>422</v>
      </c>
      <c r="C136" t="s">
        <v>423</v>
      </c>
      <c r="D136" t="s">
        <v>424</v>
      </c>
      <c r="E136" t="s">
        <v>11</v>
      </c>
      <c r="F136" t="s">
        <v>153</v>
      </c>
      <c r="G136" t="s">
        <v>26</v>
      </c>
      <c r="H136" s="2">
        <v>45286</v>
      </c>
      <c r="I136" s="3">
        <v>780</v>
      </c>
      <c r="J136" t="str">
        <f>IF(Table1[[#This Row],[Purchase Amount]]&gt;0,"Purchased Successfully","Not purchased Successfully" )</f>
        <v>Purchased Successfully</v>
      </c>
      <c r="K136" s="5">
        <f>Table1[[#This Row],[Purchase Amount]]/10</f>
        <v>78</v>
      </c>
      <c r="L136">
        <f t="shared" si="2"/>
        <v>2023</v>
      </c>
      <c r="M136">
        <f>ROUNDUP(MONTH(Table1[[#This Row],[Date]])/3,0)</f>
        <v>4</v>
      </c>
      <c r="N136" t="str">
        <f>CONCATENATE(Table1[[#This Row],[Year]],"-Q",Table1[[#This Row],[Quarter]])</f>
        <v>2023-Q4</v>
      </c>
    </row>
    <row r="137" spans="1:14" hidden="1" x14ac:dyDescent="0.3">
      <c r="A137" t="s">
        <v>425</v>
      </c>
      <c r="B137" t="s">
        <v>347</v>
      </c>
      <c r="C137" t="s">
        <v>348</v>
      </c>
      <c r="D137" t="s">
        <v>349</v>
      </c>
      <c r="E137" t="s">
        <v>18</v>
      </c>
      <c r="F137" t="s">
        <v>185</v>
      </c>
      <c r="G137" t="s">
        <v>13</v>
      </c>
      <c r="H137" s="2">
        <v>45287</v>
      </c>
      <c r="I137" s="3"/>
      <c r="J137" t="str">
        <f>IF(Table1[[#This Row],[Purchase Amount]]&gt;0,"Purchased Successfully","Not purchased Successfully" )</f>
        <v>Not purchased Successfully</v>
      </c>
      <c r="K137" s="5">
        <f>Table1[[#This Row],[Purchase Amount]]/10</f>
        <v>0</v>
      </c>
      <c r="L137">
        <f t="shared" si="2"/>
        <v>2023</v>
      </c>
      <c r="M137">
        <f>ROUNDUP(MONTH(Table1[[#This Row],[Date]])/3,0)</f>
        <v>4</v>
      </c>
      <c r="N137" t="str">
        <f>CONCATENATE(Table1[[#This Row],[Year]],"-Q",Table1[[#This Row],[Quarter]])</f>
        <v>2023-Q4</v>
      </c>
    </row>
    <row r="138" spans="1:14" hidden="1" x14ac:dyDescent="0.3">
      <c r="A138" t="s">
        <v>426</v>
      </c>
      <c r="B138" t="s">
        <v>38</v>
      </c>
      <c r="C138" t="s">
        <v>39</v>
      </c>
      <c r="D138" t="s">
        <v>40</v>
      </c>
      <c r="E138" t="s">
        <v>41</v>
      </c>
      <c r="F138" t="s">
        <v>427</v>
      </c>
      <c r="G138" t="s">
        <v>13</v>
      </c>
      <c r="H138" s="2">
        <v>45287</v>
      </c>
      <c r="I138" s="3"/>
      <c r="J138" t="str">
        <f>IF(Table1[[#This Row],[Purchase Amount]]&gt;0,"Purchased Successfully","Not purchased Successfully" )</f>
        <v>Not purchased Successfully</v>
      </c>
      <c r="K138" s="5">
        <f>Table1[[#This Row],[Purchase Amount]]/10</f>
        <v>0</v>
      </c>
      <c r="L138">
        <f t="shared" si="2"/>
        <v>2023</v>
      </c>
      <c r="M138">
        <f>ROUNDUP(MONTH(Table1[[#This Row],[Date]])/3,0)</f>
        <v>4</v>
      </c>
      <c r="N138" t="str">
        <f>CONCATENATE(Table1[[#This Row],[Year]],"-Q",Table1[[#This Row],[Quarter]])</f>
        <v>2023-Q4</v>
      </c>
    </row>
    <row r="139" spans="1:14" hidden="1" x14ac:dyDescent="0.3">
      <c r="A139" t="s">
        <v>428</v>
      </c>
      <c r="B139" t="s">
        <v>429</v>
      </c>
      <c r="C139" t="s">
        <v>430</v>
      </c>
      <c r="D139" t="s">
        <v>431</v>
      </c>
      <c r="E139" t="s">
        <v>4</v>
      </c>
      <c r="F139" t="s">
        <v>151</v>
      </c>
      <c r="G139" t="s">
        <v>84</v>
      </c>
      <c r="H139" s="2">
        <v>45287</v>
      </c>
      <c r="I139" s="3"/>
      <c r="J139" t="str">
        <f>IF(Table1[[#This Row],[Purchase Amount]]&gt;0,"Purchased Successfully","Not purchased Successfully" )</f>
        <v>Not purchased Successfully</v>
      </c>
      <c r="K139" s="5">
        <f>Table1[[#This Row],[Purchase Amount]]/10</f>
        <v>0</v>
      </c>
      <c r="L139">
        <f t="shared" si="2"/>
        <v>2023</v>
      </c>
      <c r="M139">
        <f>ROUNDUP(MONTH(Table1[[#This Row],[Date]])/3,0)</f>
        <v>4</v>
      </c>
      <c r="N139" t="str">
        <f>CONCATENATE(Table1[[#This Row],[Year]],"-Q",Table1[[#This Row],[Quarter]])</f>
        <v>2023-Q4</v>
      </c>
    </row>
    <row r="140" spans="1:14" x14ac:dyDescent="0.3">
      <c r="A140" t="s">
        <v>432</v>
      </c>
      <c r="B140" t="s">
        <v>433</v>
      </c>
      <c r="C140" t="s">
        <v>434</v>
      </c>
      <c r="D140" t="s">
        <v>435</v>
      </c>
      <c r="E140" t="s">
        <v>265</v>
      </c>
      <c r="F140" t="s">
        <v>322</v>
      </c>
      <c r="G140" t="s">
        <v>6</v>
      </c>
      <c r="H140" s="2">
        <v>45287</v>
      </c>
      <c r="I140" s="3">
        <v>450</v>
      </c>
      <c r="J140" t="str">
        <f>IF(Table1[[#This Row],[Purchase Amount]]&gt;0,"Purchased Successfully","Not purchased Successfully" )</f>
        <v>Purchased Successfully</v>
      </c>
      <c r="K140" s="5">
        <f>Table1[[#This Row],[Purchase Amount]]/10</f>
        <v>45</v>
      </c>
      <c r="L140">
        <f t="shared" si="2"/>
        <v>2023</v>
      </c>
      <c r="M140">
        <f>ROUNDUP(MONTH(Table1[[#This Row],[Date]])/3,0)</f>
        <v>4</v>
      </c>
      <c r="N140" t="str">
        <f>CONCATENATE(Table1[[#This Row],[Year]],"-Q",Table1[[#This Row],[Quarter]])</f>
        <v>2023-Q4</v>
      </c>
    </row>
    <row r="141" spans="1:14" x14ac:dyDescent="0.3">
      <c r="A141" t="s">
        <v>436</v>
      </c>
      <c r="B141" t="s">
        <v>240</v>
      </c>
      <c r="C141" t="s">
        <v>241</v>
      </c>
      <c r="D141" t="s">
        <v>242</v>
      </c>
      <c r="E141" t="s">
        <v>24</v>
      </c>
      <c r="F141" t="s">
        <v>52</v>
      </c>
      <c r="G141" t="s">
        <v>6</v>
      </c>
      <c r="H141" s="2">
        <v>45287</v>
      </c>
      <c r="I141" s="3">
        <v>765</v>
      </c>
      <c r="J141" t="str">
        <f>IF(Table1[[#This Row],[Purchase Amount]]&gt;0,"Purchased Successfully","Not purchased Successfully" )</f>
        <v>Purchased Successfully</v>
      </c>
      <c r="K141" s="5">
        <f>Table1[[#This Row],[Purchase Amount]]/10</f>
        <v>76.5</v>
      </c>
      <c r="L141">
        <f t="shared" si="2"/>
        <v>2023</v>
      </c>
      <c r="M141">
        <f>ROUNDUP(MONTH(Table1[[#This Row],[Date]])/3,0)</f>
        <v>4</v>
      </c>
      <c r="N141" t="str">
        <f>CONCATENATE(Table1[[#This Row],[Year]],"-Q",Table1[[#This Row],[Quarter]])</f>
        <v>2023-Q4</v>
      </c>
    </row>
    <row r="142" spans="1:14" hidden="1" x14ac:dyDescent="0.3">
      <c r="A142" t="s">
        <v>437</v>
      </c>
      <c r="B142" t="s">
        <v>310</v>
      </c>
      <c r="C142" t="s">
        <v>311</v>
      </c>
      <c r="D142" t="s">
        <v>312</v>
      </c>
      <c r="E142" t="s">
        <v>135</v>
      </c>
      <c r="F142" t="s">
        <v>25</v>
      </c>
      <c r="G142" t="s">
        <v>26</v>
      </c>
      <c r="H142" s="2">
        <v>45288</v>
      </c>
      <c r="I142" s="3"/>
      <c r="J142" t="str">
        <f>IF(Table1[[#This Row],[Purchase Amount]]&gt;0,"Purchased Successfully","Not purchased Successfully" )</f>
        <v>Not purchased Successfully</v>
      </c>
      <c r="K142" s="5">
        <f>Table1[[#This Row],[Purchase Amount]]/10</f>
        <v>0</v>
      </c>
      <c r="L142">
        <f t="shared" si="2"/>
        <v>2023</v>
      </c>
      <c r="M142">
        <f>ROUNDUP(MONTH(Table1[[#This Row],[Date]])/3,0)</f>
        <v>4</v>
      </c>
      <c r="N142" t="str">
        <f>CONCATENATE(Table1[[#This Row],[Year]],"-Q",Table1[[#This Row],[Quarter]])</f>
        <v>2023-Q4</v>
      </c>
    </row>
    <row r="143" spans="1:14" hidden="1" x14ac:dyDescent="0.3">
      <c r="A143" t="s">
        <v>438</v>
      </c>
      <c r="B143" t="s">
        <v>93</v>
      </c>
      <c r="C143" t="s">
        <v>94</v>
      </c>
      <c r="D143" t="s">
        <v>95</v>
      </c>
      <c r="E143" t="s">
        <v>62</v>
      </c>
      <c r="F143" t="s">
        <v>211</v>
      </c>
      <c r="G143" t="s">
        <v>13</v>
      </c>
      <c r="H143" s="2">
        <v>45288</v>
      </c>
      <c r="I143" s="3"/>
      <c r="J143" t="str">
        <f>IF(Table1[[#This Row],[Purchase Amount]]&gt;0,"Purchased Successfully","Not purchased Successfully" )</f>
        <v>Not purchased Successfully</v>
      </c>
      <c r="K143" s="5">
        <f>Table1[[#This Row],[Purchase Amount]]/10</f>
        <v>0</v>
      </c>
      <c r="L143">
        <f t="shared" si="2"/>
        <v>2023</v>
      </c>
      <c r="M143">
        <f>ROUNDUP(MONTH(Table1[[#This Row],[Date]])/3,0)</f>
        <v>4</v>
      </c>
      <c r="N143" t="str">
        <f>CONCATENATE(Table1[[#This Row],[Year]],"-Q",Table1[[#This Row],[Quarter]])</f>
        <v>2023-Q4</v>
      </c>
    </row>
    <row r="144" spans="1:14" hidden="1" x14ac:dyDescent="0.3">
      <c r="A144" t="s">
        <v>439</v>
      </c>
      <c r="B144" t="s">
        <v>79</v>
      </c>
      <c r="C144" t="s">
        <v>80</v>
      </c>
      <c r="D144" t="s">
        <v>81</v>
      </c>
      <c r="E144" t="s">
        <v>82</v>
      </c>
      <c r="F144" t="s">
        <v>440</v>
      </c>
      <c r="G144" t="s">
        <v>13</v>
      </c>
      <c r="H144" s="2">
        <v>45288</v>
      </c>
      <c r="I144" s="3"/>
      <c r="J144" t="str">
        <f>IF(Table1[[#This Row],[Purchase Amount]]&gt;0,"Purchased Successfully","Not purchased Successfully" )</f>
        <v>Not purchased Successfully</v>
      </c>
      <c r="K144" s="5">
        <f>Table1[[#This Row],[Purchase Amount]]/10</f>
        <v>0</v>
      </c>
      <c r="L144">
        <f t="shared" si="2"/>
        <v>2023</v>
      </c>
      <c r="M144">
        <f>ROUNDUP(MONTH(Table1[[#This Row],[Date]])/3,0)</f>
        <v>4</v>
      </c>
      <c r="N144" t="str">
        <f>CONCATENATE(Table1[[#This Row],[Year]],"-Q",Table1[[#This Row],[Quarter]])</f>
        <v>2023-Q4</v>
      </c>
    </row>
    <row r="145" spans="1:14" x14ac:dyDescent="0.3">
      <c r="A145" t="s">
        <v>441</v>
      </c>
      <c r="B145" t="s">
        <v>75</v>
      </c>
      <c r="C145" t="s">
        <v>76</v>
      </c>
      <c r="D145" t="s">
        <v>77</v>
      </c>
      <c r="E145" t="s">
        <v>41</v>
      </c>
      <c r="F145" t="s">
        <v>279</v>
      </c>
      <c r="G145" t="s">
        <v>26</v>
      </c>
      <c r="H145" s="2">
        <v>45288</v>
      </c>
      <c r="I145" s="3">
        <v>1290</v>
      </c>
      <c r="J145" t="str">
        <f>IF(Table1[[#This Row],[Purchase Amount]]&gt;0,"Purchased Successfully","Not purchased Successfully" )</f>
        <v>Purchased Successfully</v>
      </c>
      <c r="K145" s="5">
        <f>Table1[[#This Row],[Purchase Amount]]/10</f>
        <v>129</v>
      </c>
      <c r="L145">
        <f t="shared" si="2"/>
        <v>2023</v>
      </c>
      <c r="M145">
        <f>ROUNDUP(MONTH(Table1[[#This Row],[Date]])/3,0)</f>
        <v>4</v>
      </c>
      <c r="N145" t="str">
        <f>CONCATENATE(Table1[[#This Row],[Year]],"-Q",Table1[[#This Row],[Quarter]])</f>
        <v>2023-Q4</v>
      </c>
    </row>
    <row r="146" spans="1:14" hidden="1" x14ac:dyDescent="0.3">
      <c r="A146" t="s">
        <v>442</v>
      </c>
      <c r="B146" t="s">
        <v>178</v>
      </c>
      <c r="C146" t="s">
        <v>179</v>
      </c>
      <c r="D146" t="s">
        <v>180</v>
      </c>
      <c r="E146" t="s">
        <v>41</v>
      </c>
      <c r="F146" t="s">
        <v>221</v>
      </c>
      <c r="G146" t="s">
        <v>84</v>
      </c>
      <c r="H146" s="2">
        <v>45289</v>
      </c>
      <c r="I146" s="3"/>
      <c r="J146" t="str">
        <f>IF(Table1[[#This Row],[Purchase Amount]]&gt;0,"Purchased Successfully","Not purchased Successfully" )</f>
        <v>Not purchased Successfully</v>
      </c>
      <c r="K146" s="5">
        <f>Table1[[#This Row],[Purchase Amount]]/10</f>
        <v>0</v>
      </c>
      <c r="L146">
        <f t="shared" si="2"/>
        <v>2023</v>
      </c>
      <c r="M146">
        <f>ROUNDUP(MONTH(Table1[[#This Row],[Date]])/3,0)</f>
        <v>4</v>
      </c>
      <c r="N146" t="str">
        <f>CONCATENATE(Table1[[#This Row],[Year]],"-Q",Table1[[#This Row],[Quarter]])</f>
        <v>2023-Q4</v>
      </c>
    </row>
    <row r="147" spans="1:14" hidden="1" x14ac:dyDescent="0.3">
      <c r="A147" t="s">
        <v>443</v>
      </c>
      <c r="B147" t="s">
        <v>218</v>
      </c>
      <c r="C147" t="s">
        <v>219</v>
      </c>
      <c r="D147" t="s">
        <v>220</v>
      </c>
      <c r="E147" t="s">
        <v>24</v>
      </c>
      <c r="F147" t="s">
        <v>444</v>
      </c>
      <c r="G147" t="s">
        <v>26</v>
      </c>
      <c r="H147" s="2">
        <v>45289</v>
      </c>
      <c r="I147" s="3"/>
      <c r="J147" t="str">
        <f>IF(Table1[[#This Row],[Purchase Amount]]&gt;0,"Purchased Successfully","Not purchased Successfully" )</f>
        <v>Not purchased Successfully</v>
      </c>
      <c r="K147" s="5">
        <f>Table1[[#This Row],[Purchase Amount]]/10</f>
        <v>0</v>
      </c>
      <c r="L147">
        <f t="shared" si="2"/>
        <v>2023</v>
      </c>
      <c r="M147">
        <f>ROUNDUP(MONTH(Table1[[#This Row],[Date]])/3,0)</f>
        <v>4</v>
      </c>
      <c r="N147" t="str">
        <f>CONCATENATE(Table1[[#This Row],[Year]],"-Q",Table1[[#This Row],[Quarter]])</f>
        <v>2023-Q4</v>
      </c>
    </row>
    <row r="148" spans="1:14" x14ac:dyDescent="0.3">
      <c r="A148" t="s">
        <v>445</v>
      </c>
      <c r="B148" t="s">
        <v>446</v>
      </c>
      <c r="C148" t="s">
        <v>447</v>
      </c>
      <c r="D148" t="s">
        <v>448</v>
      </c>
      <c r="E148" t="s">
        <v>62</v>
      </c>
      <c r="F148" t="s">
        <v>63</v>
      </c>
      <c r="G148" t="s">
        <v>6</v>
      </c>
      <c r="H148" s="2">
        <v>45289</v>
      </c>
      <c r="I148" s="3">
        <v>1275</v>
      </c>
      <c r="J148" t="str">
        <f>IF(Table1[[#This Row],[Purchase Amount]]&gt;0,"Purchased Successfully","Not purchased Successfully" )</f>
        <v>Purchased Successfully</v>
      </c>
      <c r="K148" s="5">
        <f>Table1[[#This Row],[Purchase Amount]]/10</f>
        <v>127.5</v>
      </c>
      <c r="L148">
        <f t="shared" si="2"/>
        <v>2023</v>
      </c>
      <c r="M148">
        <f>ROUNDUP(MONTH(Table1[[#This Row],[Date]])/3,0)</f>
        <v>4</v>
      </c>
      <c r="N148" t="str">
        <f>CONCATENATE(Table1[[#This Row],[Year]],"-Q",Table1[[#This Row],[Quarter]])</f>
        <v>2023-Q4</v>
      </c>
    </row>
    <row r="149" spans="1:14" x14ac:dyDescent="0.3">
      <c r="A149" t="s">
        <v>449</v>
      </c>
      <c r="B149" t="s">
        <v>191</v>
      </c>
      <c r="C149" t="s">
        <v>192</v>
      </c>
      <c r="D149" t="s">
        <v>193</v>
      </c>
      <c r="E149" t="s">
        <v>89</v>
      </c>
      <c r="F149" t="s">
        <v>52</v>
      </c>
      <c r="G149" t="s">
        <v>6</v>
      </c>
      <c r="H149" s="2">
        <v>45289</v>
      </c>
      <c r="I149" s="3">
        <v>690</v>
      </c>
      <c r="J149" t="str">
        <f>IF(Table1[[#This Row],[Purchase Amount]]&gt;0,"Purchased Successfully","Not purchased Successfully" )</f>
        <v>Purchased Successfully</v>
      </c>
      <c r="K149" s="5">
        <f>Table1[[#This Row],[Purchase Amount]]/10</f>
        <v>69</v>
      </c>
      <c r="L149">
        <f t="shared" si="2"/>
        <v>2023</v>
      </c>
      <c r="M149">
        <f>ROUNDUP(MONTH(Table1[[#This Row],[Date]])/3,0)</f>
        <v>4</v>
      </c>
      <c r="N149" t="str">
        <f>CONCATENATE(Table1[[#This Row],[Year]],"-Q",Table1[[#This Row],[Quarter]])</f>
        <v>2023-Q4</v>
      </c>
    </row>
    <row r="150" spans="1:14" x14ac:dyDescent="0.3">
      <c r="A150" t="s">
        <v>450</v>
      </c>
      <c r="B150" t="s">
        <v>182</v>
      </c>
      <c r="C150" t="s">
        <v>183</v>
      </c>
      <c r="D150" t="s">
        <v>184</v>
      </c>
      <c r="E150" t="s">
        <v>101</v>
      </c>
      <c r="F150" t="s">
        <v>63</v>
      </c>
      <c r="G150" t="s">
        <v>84</v>
      </c>
      <c r="H150" s="2">
        <v>45289</v>
      </c>
      <c r="I150" s="3">
        <v>2075</v>
      </c>
      <c r="J150" t="str">
        <f>IF(Table1[[#This Row],[Purchase Amount]]&gt;0,"Purchased Successfully","Not purchased Successfully" )</f>
        <v>Purchased Successfully</v>
      </c>
      <c r="K150" s="5">
        <f>Table1[[#This Row],[Purchase Amount]]/10</f>
        <v>207.5</v>
      </c>
      <c r="L150">
        <f t="shared" si="2"/>
        <v>2023</v>
      </c>
      <c r="M150">
        <f>ROUNDUP(MONTH(Table1[[#This Row],[Date]])/3,0)</f>
        <v>4</v>
      </c>
      <c r="N150" t="str">
        <f>CONCATENATE(Table1[[#This Row],[Year]],"-Q",Table1[[#This Row],[Quarter]])</f>
        <v>2023-Q4</v>
      </c>
    </row>
    <row r="151" spans="1:14" x14ac:dyDescent="0.3">
      <c r="A151" t="s">
        <v>451</v>
      </c>
      <c r="B151" t="s">
        <v>452</v>
      </c>
      <c r="C151" t="s">
        <v>453</v>
      </c>
      <c r="D151" t="s">
        <v>454</v>
      </c>
      <c r="E151" t="s">
        <v>4</v>
      </c>
      <c r="F151" t="s">
        <v>232</v>
      </c>
      <c r="G151" t="s">
        <v>13</v>
      </c>
      <c r="H151" s="2">
        <v>45289</v>
      </c>
      <c r="I151" s="3">
        <v>295</v>
      </c>
      <c r="J151" t="str">
        <f>IF(Table1[[#This Row],[Purchase Amount]]&gt;0,"Purchased Successfully","Not purchased Successfully" )</f>
        <v>Purchased Successfully</v>
      </c>
      <c r="K151" s="5">
        <f>Table1[[#This Row],[Purchase Amount]]/10</f>
        <v>29.5</v>
      </c>
      <c r="L151">
        <f t="shared" si="2"/>
        <v>2023</v>
      </c>
      <c r="M151">
        <f>ROUNDUP(MONTH(Table1[[#This Row],[Date]])/3,0)</f>
        <v>4</v>
      </c>
      <c r="N151" t="str">
        <f>CONCATENATE(Table1[[#This Row],[Year]],"-Q",Table1[[#This Row],[Quarter]])</f>
        <v>2023-Q4</v>
      </c>
    </row>
    <row r="152" spans="1:14" x14ac:dyDescent="0.3">
      <c r="A152" t="s">
        <v>455</v>
      </c>
      <c r="B152" t="s">
        <v>383</v>
      </c>
      <c r="C152" t="s">
        <v>384</v>
      </c>
      <c r="D152" t="s">
        <v>385</v>
      </c>
      <c r="E152" t="s">
        <v>18</v>
      </c>
      <c r="F152" t="s">
        <v>52</v>
      </c>
      <c r="G152" t="s">
        <v>13</v>
      </c>
      <c r="H152" s="2">
        <v>45289</v>
      </c>
      <c r="I152" s="3">
        <v>120</v>
      </c>
      <c r="J152" t="str">
        <f>IF(Table1[[#This Row],[Purchase Amount]]&gt;0,"Purchased Successfully","Not purchased Successfully" )</f>
        <v>Purchased Successfully</v>
      </c>
      <c r="K152" s="5">
        <f>Table1[[#This Row],[Purchase Amount]]/10</f>
        <v>12</v>
      </c>
      <c r="L152">
        <f t="shared" si="2"/>
        <v>2023</v>
      </c>
      <c r="M152">
        <f>ROUNDUP(MONTH(Table1[[#This Row],[Date]])/3,0)</f>
        <v>4</v>
      </c>
      <c r="N152" t="str">
        <f>CONCATENATE(Table1[[#This Row],[Year]],"-Q",Table1[[#This Row],[Quarter]])</f>
        <v>2023-Q4</v>
      </c>
    </row>
    <row r="153" spans="1:14" x14ac:dyDescent="0.3">
      <c r="A153" t="s">
        <v>456</v>
      </c>
      <c r="B153" t="s">
        <v>305</v>
      </c>
      <c r="C153" t="s">
        <v>306</v>
      </c>
      <c r="D153" t="s">
        <v>307</v>
      </c>
      <c r="E153" t="s">
        <v>4</v>
      </c>
      <c r="F153" t="s">
        <v>340</v>
      </c>
      <c r="G153" t="s">
        <v>13</v>
      </c>
      <c r="H153" s="2">
        <v>45289</v>
      </c>
      <c r="I153" s="3">
        <v>755</v>
      </c>
      <c r="J153" t="str">
        <f>IF(Table1[[#This Row],[Purchase Amount]]&gt;0,"Purchased Successfully","Not purchased Successfully" )</f>
        <v>Purchased Successfully</v>
      </c>
      <c r="K153" s="5">
        <f>Table1[[#This Row],[Purchase Amount]]/10</f>
        <v>75.5</v>
      </c>
      <c r="L153">
        <f t="shared" si="2"/>
        <v>2023</v>
      </c>
      <c r="M153">
        <f>ROUNDUP(MONTH(Table1[[#This Row],[Date]])/3,0)</f>
        <v>4</v>
      </c>
      <c r="N153" t="str">
        <f>CONCATENATE(Table1[[#This Row],[Year]],"-Q",Table1[[#This Row],[Quarter]])</f>
        <v>2023-Q4</v>
      </c>
    </row>
    <row r="154" spans="1:14" x14ac:dyDescent="0.3">
      <c r="A154" t="s">
        <v>457</v>
      </c>
      <c r="B154" t="s">
        <v>187</v>
      </c>
      <c r="C154" t="s">
        <v>188</v>
      </c>
      <c r="D154" t="s">
        <v>189</v>
      </c>
      <c r="E154" t="s">
        <v>24</v>
      </c>
      <c r="F154" t="s">
        <v>19</v>
      </c>
      <c r="G154" t="s">
        <v>13</v>
      </c>
      <c r="H154" s="2">
        <v>45289</v>
      </c>
      <c r="I154" s="3">
        <v>525</v>
      </c>
      <c r="J154" t="str">
        <f>IF(Table1[[#This Row],[Purchase Amount]]&gt;0,"Purchased Successfully","Not purchased Successfully" )</f>
        <v>Purchased Successfully</v>
      </c>
      <c r="K154" s="5">
        <f>Table1[[#This Row],[Purchase Amount]]/10</f>
        <v>52.5</v>
      </c>
      <c r="L154">
        <f t="shared" si="2"/>
        <v>2023</v>
      </c>
      <c r="M154">
        <f>ROUNDUP(MONTH(Table1[[#This Row],[Date]])/3,0)</f>
        <v>4</v>
      </c>
      <c r="N154" t="str">
        <f>CONCATENATE(Table1[[#This Row],[Year]],"-Q",Table1[[#This Row],[Quarter]])</f>
        <v>2023-Q4</v>
      </c>
    </row>
    <row r="155" spans="1:14" x14ac:dyDescent="0.3">
      <c r="A155" t="s">
        <v>458</v>
      </c>
      <c r="B155" t="s">
        <v>369</v>
      </c>
      <c r="C155" t="s">
        <v>370</v>
      </c>
      <c r="D155" t="s">
        <v>371</v>
      </c>
      <c r="E155" t="s">
        <v>11</v>
      </c>
      <c r="F155" t="s">
        <v>216</v>
      </c>
      <c r="G155" t="s">
        <v>84</v>
      </c>
      <c r="H155" s="2">
        <v>45290</v>
      </c>
      <c r="I155" s="3">
        <v>300</v>
      </c>
      <c r="J155" t="str">
        <f>IF(Table1[[#This Row],[Purchase Amount]]&gt;0,"Purchased Successfully","Not purchased Successfully" )</f>
        <v>Purchased Successfully</v>
      </c>
      <c r="K155" s="5">
        <f>Table1[[#This Row],[Purchase Amount]]/10</f>
        <v>30</v>
      </c>
      <c r="L155">
        <f t="shared" si="2"/>
        <v>2023</v>
      </c>
      <c r="M155">
        <f>ROUNDUP(MONTH(Table1[[#This Row],[Date]])/3,0)</f>
        <v>4</v>
      </c>
      <c r="N155" t="str">
        <f>CONCATENATE(Table1[[#This Row],[Year]],"-Q",Table1[[#This Row],[Quarter]])</f>
        <v>2023-Q4</v>
      </c>
    </row>
    <row r="156" spans="1:14" x14ac:dyDescent="0.3">
      <c r="A156" t="s">
        <v>459</v>
      </c>
      <c r="B156" t="s">
        <v>196</v>
      </c>
      <c r="C156" t="s">
        <v>197</v>
      </c>
      <c r="D156" t="s">
        <v>198</v>
      </c>
      <c r="E156" t="s">
        <v>18</v>
      </c>
      <c r="F156" t="s">
        <v>136</v>
      </c>
      <c r="G156" t="s">
        <v>13</v>
      </c>
      <c r="H156" s="2">
        <v>45290</v>
      </c>
      <c r="I156" s="3">
        <v>1540</v>
      </c>
      <c r="J156" t="str">
        <f>IF(Table1[[#This Row],[Purchase Amount]]&gt;0,"Purchased Successfully","Not purchased Successfully" )</f>
        <v>Purchased Successfully</v>
      </c>
      <c r="K156" s="5">
        <f>Table1[[#This Row],[Purchase Amount]]/10</f>
        <v>154</v>
      </c>
      <c r="L156">
        <f t="shared" si="2"/>
        <v>2023</v>
      </c>
      <c r="M156">
        <f>ROUNDUP(MONTH(Table1[[#This Row],[Date]])/3,0)</f>
        <v>4</v>
      </c>
      <c r="N156" t="str">
        <f>CONCATENATE(Table1[[#This Row],[Year]],"-Q",Table1[[#This Row],[Quarter]])</f>
        <v>2023-Q4</v>
      </c>
    </row>
    <row r="157" spans="1:14" x14ac:dyDescent="0.3">
      <c r="A157" t="s">
        <v>460</v>
      </c>
      <c r="B157" t="s">
        <v>54</v>
      </c>
      <c r="C157" t="s">
        <v>55</v>
      </c>
      <c r="D157" t="s">
        <v>56</v>
      </c>
      <c r="E157" t="s">
        <v>18</v>
      </c>
      <c r="F157" t="s">
        <v>322</v>
      </c>
      <c r="G157" t="s">
        <v>6</v>
      </c>
      <c r="H157" s="2">
        <v>45290</v>
      </c>
      <c r="I157" s="3">
        <v>400</v>
      </c>
      <c r="J157" t="str">
        <f>IF(Table1[[#This Row],[Purchase Amount]]&gt;0,"Purchased Successfully","Not purchased Successfully" )</f>
        <v>Purchased Successfully</v>
      </c>
      <c r="K157" s="5">
        <f>Table1[[#This Row],[Purchase Amount]]/10</f>
        <v>40</v>
      </c>
      <c r="L157">
        <f t="shared" si="2"/>
        <v>2023</v>
      </c>
      <c r="M157">
        <f>ROUNDUP(MONTH(Table1[[#This Row],[Date]])/3,0)</f>
        <v>4</v>
      </c>
      <c r="N157" t="str">
        <f>CONCATENATE(Table1[[#This Row],[Year]],"-Q",Table1[[#This Row],[Quarter]])</f>
        <v>2023-Q4</v>
      </c>
    </row>
    <row r="158" spans="1:14" x14ac:dyDescent="0.3">
      <c r="A158" t="s">
        <v>461</v>
      </c>
      <c r="B158" t="s">
        <v>358</v>
      </c>
      <c r="C158" t="s">
        <v>359</v>
      </c>
      <c r="D158" t="s">
        <v>360</v>
      </c>
      <c r="E158" t="s">
        <v>4</v>
      </c>
      <c r="F158" t="s">
        <v>297</v>
      </c>
      <c r="G158" t="s">
        <v>13</v>
      </c>
      <c r="H158" s="2">
        <v>45290</v>
      </c>
      <c r="I158" s="3">
        <v>375</v>
      </c>
      <c r="J158" t="str">
        <f>IF(Table1[[#This Row],[Purchase Amount]]&gt;0,"Purchased Successfully","Not purchased Successfully" )</f>
        <v>Purchased Successfully</v>
      </c>
      <c r="K158" s="5">
        <f>Table1[[#This Row],[Purchase Amount]]/10</f>
        <v>37.5</v>
      </c>
      <c r="L158">
        <f t="shared" si="2"/>
        <v>2023</v>
      </c>
      <c r="M158">
        <f>ROUNDUP(MONTH(Table1[[#This Row],[Date]])/3,0)</f>
        <v>4</v>
      </c>
      <c r="N158" t="str">
        <f>CONCATENATE(Table1[[#This Row],[Year]],"-Q",Table1[[#This Row],[Quarter]])</f>
        <v>2023-Q4</v>
      </c>
    </row>
    <row r="159" spans="1:14" hidden="1" x14ac:dyDescent="0.3">
      <c r="A159" t="s">
        <v>462</v>
      </c>
      <c r="B159" t="s">
        <v>253</v>
      </c>
      <c r="C159" t="s">
        <v>254</v>
      </c>
      <c r="D159" t="s">
        <v>255</v>
      </c>
      <c r="E159" t="s">
        <v>18</v>
      </c>
      <c r="F159" t="s">
        <v>146</v>
      </c>
      <c r="G159" t="s">
        <v>6</v>
      </c>
      <c r="H159" s="2">
        <v>45291</v>
      </c>
      <c r="I159" s="3"/>
      <c r="J159" t="str">
        <f>IF(Table1[[#This Row],[Purchase Amount]]&gt;0,"Purchased Successfully","Not purchased Successfully" )</f>
        <v>Not purchased Successfully</v>
      </c>
      <c r="K159" s="5">
        <f>Table1[[#This Row],[Purchase Amount]]/10</f>
        <v>0</v>
      </c>
      <c r="L159">
        <f t="shared" si="2"/>
        <v>2023</v>
      </c>
      <c r="M159">
        <f>ROUNDUP(MONTH(Table1[[#This Row],[Date]])/3,0)</f>
        <v>4</v>
      </c>
      <c r="N159" t="str">
        <f>CONCATENATE(Table1[[#This Row],[Year]],"-Q",Table1[[#This Row],[Quarter]])</f>
        <v>2023-Q4</v>
      </c>
    </row>
    <row r="160" spans="1:14" x14ac:dyDescent="0.3">
      <c r="A160" t="s">
        <v>463</v>
      </c>
      <c r="B160" t="s">
        <v>21</v>
      </c>
      <c r="C160" t="s">
        <v>22</v>
      </c>
      <c r="D160" t="s">
        <v>23</v>
      </c>
      <c r="E160" t="s">
        <v>24</v>
      </c>
      <c r="F160" t="s">
        <v>141</v>
      </c>
      <c r="G160" t="s">
        <v>26</v>
      </c>
      <c r="H160" s="2">
        <v>45291</v>
      </c>
      <c r="I160" s="3">
        <v>190</v>
      </c>
      <c r="J160" t="str">
        <f>IF(Table1[[#This Row],[Purchase Amount]]&gt;0,"Purchased Successfully","Not purchased Successfully" )</f>
        <v>Purchased Successfully</v>
      </c>
      <c r="K160" s="5">
        <f>Table1[[#This Row],[Purchase Amount]]/10</f>
        <v>19</v>
      </c>
      <c r="L160">
        <f t="shared" si="2"/>
        <v>2023</v>
      </c>
      <c r="M160">
        <f>ROUNDUP(MONTH(Table1[[#This Row],[Date]])/3,0)</f>
        <v>4</v>
      </c>
      <c r="N160" t="str">
        <f>CONCATENATE(Table1[[#This Row],[Year]],"-Q",Table1[[#This Row],[Quarter]])</f>
        <v>2023-Q4</v>
      </c>
    </row>
    <row r="161" spans="1:14" x14ac:dyDescent="0.3">
      <c r="A161" t="s">
        <v>464</v>
      </c>
      <c r="B161" t="s">
        <v>414</v>
      </c>
      <c r="C161" t="s">
        <v>415</v>
      </c>
      <c r="D161" t="s">
        <v>416</v>
      </c>
      <c r="E161" t="s">
        <v>11</v>
      </c>
      <c r="F161" t="s">
        <v>141</v>
      </c>
      <c r="G161" t="s">
        <v>13</v>
      </c>
      <c r="H161" s="2">
        <v>45291</v>
      </c>
      <c r="I161" s="3">
        <v>515</v>
      </c>
      <c r="J161" t="str">
        <f>IF(Table1[[#This Row],[Purchase Amount]]&gt;0,"Purchased Successfully","Not purchased Successfully" )</f>
        <v>Purchased Successfully</v>
      </c>
      <c r="K161" s="5">
        <f>Table1[[#This Row],[Purchase Amount]]/10</f>
        <v>51.5</v>
      </c>
      <c r="L161">
        <f t="shared" si="2"/>
        <v>2023</v>
      </c>
      <c r="M161">
        <f>ROUNDUP(MONTH(Table1[[#This Row],[Date]])/3,0)</f>
        <v>4</v>
      </c>
      <c r="N161" t="str">
        <f>CONCATENATE(Table1[[#This Row],[Year]],"-Q",Table1[[#This Row],[Quarter]])</f>
        <v>2023-Q4</v>
      </c>
    </row>
    <row r="162" spans="1:14" hidden="1" x14ac:dyDescent="0.3">
      <c r="A162" t="s">
        <v>465</v>
      </c>
      <c r="B162" t="s">
        <v>138</v>
      </c>
      <c r="C162" t="s">
        <v>139</v>
      </c>
      <c r="D162" t="s">
        <v>140</v>
      </c>
      <c r="E162" t="s">
        <v>4</v>
      </c>
      <c r="F162" t="s">
        <v>19</v>
      </c>
      <c r="G162" t="s">
        <v>26</v>
      </c>
      <c r="H162" s="2">
        <v>45292</v>
      </c>
      <c r="I162" s="3"/>
      <c r="J162" t="str">
        <f>IF(Table1[[#This Row],[Purchase Amount]]&gt;0,"Purchased Successfully","Not purchased Successfully" )</f>
        <v>Not purchased Successfully</v>
      </c>
      <c r="K162" s="5">
        <f>Table1[[#This Row],[Purchase Amount]]/10</f>
        <v>0</v>
      </c>
      <c r="L162">
        <f t="shared" si="2"/>
        <v>2024</v>
      </c>
      <c r="M162">
        <f>ROUNDUP(MONTH(Table1[[#This Row],[Date]])/3,0)</f>
        <v>1</v>
      </c>
      <c r="N162" t="str">
        <f>CONCATENATE(Table1[[#This Row],[Year]],"-Q",Table1[[#This Row],[Quarter]])</f>
        <v>2024-Q1</v>
      </c>
    </row>
    <row r="163" spans="1:14" x14ac:dyDescent="0.3">
      <c r="A163" t="s">
        <v>466</v>
      </c>
      <c r="B163" t="s">
        <v>467</v>
      </c>
      <c r="C163" t="s">
        <v>468</v>
      </c>
      <c r="D163" t="s">
        <v>469</v>
      </c>
      <c r="E163" t="s">
        <v>101</v>
      </c>
      <c r="F163" t="s">
        <v>130</v>
      </c>
      <c r="G163" t="s">
        <v>6</v>
      </c>
      <c r="H163" s="2">
        <v>45292</v>
      </c>
      <c r="I163" s="3">
        <v>85</v>
      </c>
      <c r="J163" t="str">
        <f>IF(Table1[[#This Row],[Purchase Amount]]&gt;0,"Purchased Successfully","Not purchased Successfully" )</f>
        <v>Purchased Successfully</v>
      </c>
      <c r="K163" s="5">
        <f>Table1[[#This Row],[Purchase Amount]]/10</f>
        <v>8.5</v>
      </c>
      <c r="L163">
        <f t="shared" si="2"/>
        <v>2024</v>
      </c>
      <c r="M163">
        <f>ROUNDUP(MONTH(Table1[[#This Row],[Date]])/3,0)</f>
        <v>1</v>
      </c>
      <c r="N163" t="str">
        <f>CONCATENATE(Table1[[#This Row],[Year]],"-Q",Table1[[#This Row],[Quarter]])</f>
        <v>2024-Q1</v>
      </c>
    </row>
    <row r="164" spans="1:14" x14ac:dyDescent="0.3">
      <c r="A164" t="s">
        <v>470</v>
      </c>
      <c r="B164" t="s">
        <v>452</v>
      </c>
      <c r="C164" t="s">
        <v>453</v>
      </c>
      <c r="D164" t="s">
        <v>454</v>
      </c>
      <c r="E164" t="s">
        <v>4</v>
      </c>
      <c r="F164" t="s">
        <v>63</v>
      </c>
      <c r="G164" t="s">
        <v>13</v>
      </c>
      <c r="H164" s="2">
        <v>45292</v>
      </c>
      <c r="I164" s="3">
        <v>125</v>
      </c>
      <c r="J164" t="str">
        <f>IF(Table1[[#This Row],[Purchase Amount]]&gt;0,"Purchased Successfully","Not purchased Successfully" )</f>
        <v>Purchased Successfully</v>
      </c>
      <c r="K164" s="5">
        <f>Table1[[#This Row],[Purchase Amount]]/10</f>
        <v>12.5</v>
      </c>
      <c r="L164">
        <f t="shared" si="2"/>
        <v>2024</v>
      </c>
      <c r="M164">
        <f>ROUNDUP(MONTH(Table1[[#This Row],[Date]])/3,0)</f>
        <v>1</v>
      </c>
      <c r="N164" t="str">
        <f>CONCATENATE(Table1[[#This Row],[Year]],"-Q",Table1[[#This Row],[Quarter]])</f>
        <v>2024-Q1</v>
      </c>
    </row>
    <row r="165" spans="1:14" hidden="1" x14ac:dyDescent="0.3">
      <c r="A165" t="s">
        <v>471</v>
      </c>
      <c r="B165" t="s">
        <v>353</v>
      </c>
      <c r="C165" t="s">
        <v>354</v>
      </c>
      <c r="D165" t="s">
        <v>355</v>
      </c>
      <c r="E165" t="s">
        <v>89</v>
      </c>
      <c r="F165" t="s">
        <v>47</v>
      </c>
      <c r="G165" t="s">
        <v>6</v>
      </c>
      <c r="H165" s="2">
        <v>45293</v>
      </c>
      <c r="I165" s="3"/>
      <c r="J165" t="str">
        <f>IF(Table1[[#This Row],[Purchase Amount]]&gt;0,"Purchased Successfully","Not purchased Successfully" )</f>
        <v>Not purchased Successfully</v>
      </c>
      <c r="K165" s="5">
        <f>Table1[[#This Row],[Purchase Amount]]/10</f>
        <v>0</v>
      </c>
      <c r="L165">
        <f t="shared" si="2"/>
        <v>2024</v>
      </c>
      <c r="M165">
        <f>ROUNDUP(MONTH(Table1[[#This Row],[Date]])/3,0)</f>
        <v>1</v>
      </c>
      <c r="N165" t="str">
        <f>CONCATENATE(Table1[[#This Row],[Year]],"-Q",Table1[[#This Row],[Quarter]])</f>
        <v>2024-Q1</v>
      </c>
    </row>
    <row r="166" spans="1:14" x14ac:dyDescent="0.3">
      <c r="A166" t="s">
        <v>472</v>
      </c>
      <c r="B166" t="s">
        <v>38</v>
      </c>
      <c r="C166" t="s">
        <v>39</v>
      </c>
      <c r="D166" t="s">
        <v>40</v>
      </c>
      <c r="E166" t="s">
        <v>41</v>
      </c>
      <c r="F166" t="s">
        <v>256</v>
      </c>
      <c r="G166" t="s">
        <v>13</v>
      </c>
      <c r="H166" s="2">
        <v>45293</v>
      </c>
      <c r="I166" s="3">
        <v>565</v>
      </c>
      <c r="J166" t="str">
        <f>IF(Table1[[#This Row],[Purchase Amount]]&gt;0,"Purchased Successfully","Not purchased Successfully" )</f>
        <v>Purchased Successfully</v>
      </c>
      <c r="K166" s="5">
        <f>Table1[[#This Row],[Purchase Amount]]/10</f>
        <v>56.5</v>
      </c>
      <c r="L166">
        <f t="shared" si="2"/>
        <v>2024</v>
      </c>
      <c r="M166">
        <f>ROUNDUP(MONTH(Table1[[#This Row],[Date]])/3,0)</f>
        <v>1</v>
      </c>
      <c r="N166" t="str">
        <f>CONCATENATE(Table1[[#This Row],[Year]],"-Q",Table1[[#This Row],[Quarter]])</f>
        <v>2024-Q1</v>
      </c>
    </row>
    <row r="167" spans="1:14" x14ac:dyDescent="0.3">
      <c r="A167" t="s">
        <v>473</v>
      </c>
      <c r="B167" t="s">
        <v>21</v>
      </c>
      <c r="C167" t="s">
        <v>22</v>
      </c>
      <c r="D167" t="s">
        <v>23</v>
      </c>
      <c r="E167" t="s">
        <v>24</v>
      </c>
      <c r="F167" t="s">
        <v>474</v>
      </c>
      <c r="G167" t="s">
        <v>13</v>
      </c>
      <c r="H167" s="2">
        <v>45293</v>
      </c>
      <c r="I167" s="3">
        <v>835</v>
      </c>
      <c r="J167" t="str">
        <f>IF(Table1[[#This Row],[Purchase Amount]]&gt;0,"Purchased Successfully","Not purchased Successfully" )</f>
        <v>Purchased Successfully</v>
      </c>
      <c r="K167" s="5">
        <f>Table1[[#This Row],[Purchase Amount]]/10</f>
        <v>83.5</v>
      </c>
      <c r="L167">
        <f t="shared" si="2"/>
        <v>2024</v>
      </c>
      <c r="M167">
        <f>ROUNDUP(MONTH(Table1[[#This Row],[Date]])/3,0)</f>
        <v>1</v>
      </c>
      <c r="N167" t="str">
        <f>CONCATENATE(Table1[[#This Row],[Year]],"-Q",Table1[[#This Row],[Quarter]])</f>
        <v>2024-Q1</v>
      </c>
    </row>
    <row r="168" spans="1:14" x14ac:dyDescent="0.3">
      <c r="A168" t="s">
        <v>475</v>
      </c>
      <c r="B168" t="s">
        <v>229</v>
      </c>
      <c r="C168" t="s">
        <v>230</v>
      </c>
      <c r="D168" t="s">
        <v>231</v>
      </c>
      <c r="E168" t="s">
        <v>62</v>
      </c>
      <c r="F168" t="s">
        <v>166</v>
      </c>
      <c r="G168" t="s">
        <v>6</v>
      </c>
      <c r="H168" s="2">
        <v>45293</v>
      </c>
      <c r="I168" s="3">
        <v>175</v>
      </c>
      <c r="J168" t="str">
        <f>IF(Table1[[#This Row],[Purchase Amount]]&gt;0,"Purchased Successfully","Not purchased Successfully" )</f>
        <v>Purchased Successfully</v>
      </c>
      <c r="K168" s="5">
        <f>Table1[[#This Row],[Purchase Amount]]/10</f>
        <v>17.5</v>
      </c>
      <c r="L168">
        <f t="shared" si="2"/>
        <v>2024</v>
      </c>
      <c r="M168">
        <f>ROUNDUP(MONTH(Table1[[#This Row],[Date]])/3,0)</f>
        <v>1</v>
      </c>
      <c r="N168" t="str">
        <f>CONCATENATE(Table1[[#This Row],[Year]],"-Q",Table1[[#This Row],[Quarter]])</f>
        <v>2024-Q1</v>
      </c>
    </row>
    <row r="169" spans="1:14" x14ac:dyDescent="0.3">
      <c r="A169" t="s">
        <v>476</v>
      </c>
      <c r="B169" t="s">
        <v>234</v>
      </c>
      <c r="C169" t="s">
        <v>235</v>
      </c>
      <c r="D169" t="s">
        <v>236</v>
      </c>
      <c r="E169" t="s">
        <v>11</v>
      </c>
      <c r="F169" t="s">
        <v>111</v>
      </c>
      <c r="G169" t="s">
        <v>6</v>
      </c>
      <c r="H169" s="2">
        <v>45293</v>
      </c>
      <c r="I169" s="3">
        <v>260</v>
      </c>
      <c r="J169" t="str">
        <f>IF(Table1[[#This Row],[Purchase Amount]]&gt;0,"Purchased Successfully","Not purchased Successfully" )</f>
        <v>Purchased Successfully</v>
      </c>
      <c r="K169" s="5">
        <f>Table1[[#This Row],[Purchase Amount]]/10</f>
        <v>26</v>
      </c>
      <c r="L169">
        <f t="shared" si="2"/>
        <v>2024</v>
      </c>
      <c r="M169">
        <f>ROUNDUP(MONTH(Table1[[#This Row],[Date]])/3,0)</f>
        <v>1</v>
      </c>
      <c r="N169" t="str">
        <f>CONCATENATE(Table1[[#This Row],[Year]],"-Q",Table1[[#This Row],[Quarter]])</f>
        <v>2024-Q1</v>
      </c>
    </row>
    <row r="170" spans="1:14" x14ac:dyDescent="0.3">
      <c r="A170" t="s">
        <v>477</v>
      </c>
      <c r="B170" t="s">
        <v>268</v>
      </c>
      <c r="C170" t="s">
        <v>269</v>
      </c>
      <c r="D170" t="s">
        <v>270</v>
      </c>
      <c r="E170" t="s">
        <v>41</v>
      </c>
      <c r="F170" t="s">
        <v>176</v>
      </c>
      <c r="G170" t="s">
        <v>26</v>
      </c>
      <c r="H170" s="2">
        <v>45293</v>
      </c>
      <c r="I170" s="3">
        <v>1175</v>
      </c>
      <c r="J170" t="str">
        <f>IF(Table1[[#This Row],[Purchase Amount]]&gt;0,"Purchased Successfully","Not purchased Successfully" )</f>
        <v>Purchased Successfully</v>
      </c>
      <c r="K170" s="5">
        <f>Table1[[#This Row],[Purchase Amount]]/10</f>
        <v>117.5</v>
      </c>
      <c r="L170">
        <f t="shared" si="2"/>
        <v>2024</v>
      </c>
      <c r="M170">
        <f>ROUNDUP(MONTH(Table1[[#This Row],[Date]])/3,0)</f>
        <v>1</v>
      </c>
      <c r="N170" t="str">
        <f>CONCATENATE(Table1[[#This Row],[Year]],"-Q",Table1[[#This Row],[Quarter]])</f>
        <v>2024-Q1</v>
      </c>
    </row>
    <row r="171" spans="1:14" x14ac:dyDescent="0.3">
      <c r="A171" t="s">
        <v>478</v>
      </c>
      <c r="B171" t="s">
        <v>132</v>
      </c>
      <c r="C171" t="s">
        <v>133</v>
      </c>
      <c r="D171" t="s">
        <v>134</v>
      </c>
      <c r="E171" t="s">
        <v>135</v>
      </c>
      <c r="F171" t="s">
        <v>322</v>
      </c>
      <c r="G171" t="s">
        <v>13</v>
      </c>
      <c r="H171" s="2">
        <v>45293</v>
      </c>
      <c r="I171" s="3">
        <v>770</v>
      </c>
      <c r="J171" t="str">
        <f>IF(Table1[[#This Row],[Purchase Amount]]&gt;0,"Purchased Successfully","Not purchased Successfully" )</f>
        <v>Purchased Successfully</v>
      </c>
      <c r="K171" s="5">
        <f>Table1[[#This Row],[Purchase Amount]]/10</f>
        <v>77</v>
      </c>
      <c r="L171">
        <f t="shared" si="2"/>
        <v>2024</v>
      </c>
      <c r="M171">
        <f>ROUNDUP(MONTH(Table1[[#This Row],[Date]])/3,0)</f>
        <v>1</v>
      </c>
      <c r="N171" t="str">
        <f>CONCATENATE(Table1[[#This Row],[Year]],"-Q",Table1[[#This Row],[Quarter]])</f>
        <v>2024-Q1</v>
      </c>
    </row>
    <row r="172" spans="1:14" hidden="1" x14ac:dyDescent="0.3">
      <c r="A172" t="s">
        <v>479</v>
      </c>
      <c r="B172" t="s">
        <v>218</v>
      </c>
      <c r="C172" t="s">
        <v>219</v>
      </c>
      <c r="D172" t="s">
        <v>220</v>
      </c>
      <c r="E172" t="s">
        <v>24</v>
      </c>
      <c r="F172" t="s">
        <v>141</v>
      </c>
      <c r="G172" t="s">
        <v>84</v>
      </c>
      <c r="H172" s="2">
        <v>45294</v>
      </c>
      <c r="I172" s="3"/>
      <c r="J172" t="str">
        <f>IF(Table1[[#This Row],[Purchase Amount]]&gt;0,"Purchased Successfully","Not purchased Successfully" )</f>
        <v>Not purchased Successfully</v>
      </c>
      <c r="K172" s="5">
        <f>Table1[[#This Row],[Purchase Amount]]/10</f>
        <v>0</v>
      </c>
      <c r="L172">
        <f t="shared" si="2"/>
        <v>2024</v>
      </c>
      <c r="M172">
        <f>ROUNDUP(MONTH(Table1[[#This Row],[Date]])/3,0)</f>
        <v>1</v>
      </c>
      <c r="N172" t="str">
        <f>CONCATENATE(Table1[[#This Row],[Year]],"-Q",Table1[[#This Row],[Quarter]])</f>
        <v>2024-Q1</v>
      </c>
    </row>
    <row r="173" spans="1:14" hidden="1" x14ac:dyDescent="0.3">
      <c r="A173" t="s">
        <v>480</v>
      </c>
      <c r="B173" t="s">
        <v>79</v>
      </c>
      <c r="C173" t="s">
        <v>80</v>
      </c>
      <c r="D173" t="s">
        <v>81</v>
      </c>
      <c r="E173" t="s">
        <v>82</v>
      </c>
      <c r="F173" t="s">
        <v>164</v>
      </c>
      <c r="G173" t="s">
        <v>6</v>
      </c>
      <c r="H173" s="2">
        <v>45294</v>
      </c>
      <c r="I173" s="3"/>
      <c r="J173" t="str">
        <f>IF(Table1[[#This Row],[Purchase Amount]]&gt;0,"Purchased Successfully","Not purchased Successfully" )</f>
        <v>Not purchased Successfully</v>
      </c>
      <c r="K173" s="5">
        <f>Table1[[#This Row],[Purchase Amount]]/10</f>
        <v>0</v>
      </c>
      <c r="L173">
        <f t="shared" si="2"/>
        <v>2024</v>
      </c>
      <c r="M173">
        <f>ROUNDUP(MONTH(Table1[[#This Row],[Date]])/3,0)</f>
        <v>1</v>
      </c>
      <c r="N173" t="str">
        <f>CONCATENATE(Table1[[#This Row],[Year]],"-Q",Table1[[#This Row],[Quarter]])</f>
        <v>2024-Q1</v>
      </c>
    </row>
    <row r="174" spans="1:14" x14ac:dyDescent="0.3">
      <c r="A174" t="s">
        <v>481</v>
      </c>
      <c r="B174" t="s">
        <v>28</v>
      </c>
      <c r="C174" t="s">
        <v>29</v>
      </c>
      <c r="D174" t="s">
        <v>30</v>
      </c>
      <c r="E174" t="s">
        <v>24</v>
      </c>
      <c r="F174" t="s">
        <v>299</v>
      </c>
      <c r="G174" t="s">
        <v>6</v>
      </c>
      <c r="H174" s="2">
        <v>45294</v>
      </c>
      <c r="I174" s="3">
        <v>425</v>
      </c>
      <c r="J174" t="str">
        <f>IF(Table1[[#This Row],[Purchase Amount]]&gt;0,"Purchased Successfully","Not purchased Successfully" )</f>
        <v>Purchased Successfully</v>
      </c>
      <c r="K174" s="5">
        <f>Table1[[#This Row],[Purchase Amount]]/10</f>
        <v>42.5</v>
      </c>
      <c r="L174">
        <f t="shared" si="2"/>
        <v>2024</v>
      </c>
      <c r="M174">
        <f>ROUNDUP(MONTH(Table1[[#This Row],[Date]])/3,0)</f>
        <v>1</v>
      </c>
      <c r="N174" t="str">
        <f>CONCATENATE(Table1[[#This Row],[Year]],"-Q",Table1[[#This Row],[Quarter]])</f>
        <v>2024-Q1</v>
      </c>
    </row>
    <row r="175" spans="1:14" x14ac:dyDescent="0.3">
      <c r="A175" t="s">
        <v>482</v>
      </c>
      <c r="B175" t="s">
        <v>44</v>
      </c>
      <c r="C175" t="s">
        <v>45</v>
      </c>
      <c r="D175" t="s">
        <v>46</v>
      </c>
      <c r="E175" t="s">
        <v>18</v>
      </c>
      <c r="F175" t="s">
        <v>420</v>
      </c>
      <c r="G175" t="s">
        <v>6</v>
      </c>
      <c r="H175" s="2">
        <v>45294</v>
      </c>
      <c r="I175" s="3">
        <v>205</v>
      </c>
      <c r="J175" t="str">
        <f>IF(Table1[[#This Row],[Purchase Amount]]&gt;0,"Purchased Successfully","Not purchased Successfully" )</f>
        <v>Purchased Successfully</v>
      </c>
      <c r="K175" s="5">
        <f>Table1[[#This Row],[Purchase Amount]]/10</f>
        <v>20.5</v>
      </c>
      <c r="L175">
        <f t="shared" si="2"/>
        <v>2024</v>
      </c>
      <c r="M175">
        <f>ROUNDUP(MONTH(Table1[[#This Row],[Date]])/3,0)</f>
        <v>1</v>
      </c>
      <c r="N175" t="str">
        <f>CONCATENATE(Table1[[#This Row],[Year]],"-Q",Table1[[#This Row],[Quarter]])</f>
        <v>2024-Q1</v>
      </c>
    </row>
    <row r="176" spans="1:14" hidden="1" x14ac:dyDescent="0.3">
      <c r="A176" t="s">
        <v>483</v>
      </c>
      <c r="B176" t="s">
        <v>148</v>
      </c>
      <c r="C176" t="s">
        <v>149</v>
      </c>
      <c r="D176" t="s">
        <v>150</v>
      </c>
      <c r="E176" t="s">
        <v>135</v>
      </c>
      <c r="F176" t="s">
        <v>68</v>
      </c>
      <c r="G176" t="s">
        <v>6</v>
      </c>
      <c r="H176" s="2">
        <v>45295</v>
      </c>
      <c r="I176" s="3"/>
      <c r="J176" t="str">
        <f>IF(Table1[[#This Row],[Purchase Amount]]&gt;0,"Purchased Successfully","Not purchased Successfully" )</f>
        <v>Not purchased Successfully</v>
      </c>
      <c r="K176" s="5">
        <f>Table1[[#This Row],[Purchase Amount]]/10</f>
        <v>0</v>
      </c>
      <c r="L176">
        <f t="shared" si="2"/>
        <v>2024</v>
      </c>
      <c r="M176">
        <f>ROUNDUP(MONTH(Table1[[#This Row],[Date]])/3,0)</f>
        <v>1</v>
      </c>
      <c r="N176" t="str">
        <f>CONCATENATE(Table1[[#This Row],[Year]],"-Q",Table1[[#This Row],[Quarter]])</f>
        <v>2024-Q1</v>
      </c>
    </row>
    <row r="177" spans="1:14" x14ac:dyDescent="0.3">
      <c r="A177" t="s">
        <v>484</v>
      </c>
      <c r="B177" t="s">
        <v>327</v>
      </c>
      <c r="C177" t="s">
        <v>328</v>
      </c>
      <c r="D177" t="s">
        <v>329</v>
      </c>
      <c r="E177" t="s">
        <v>24</v>
      </c>
      <c r="F177" t="s">
        <v>176</v>
      </c>
      <c r="G177" t="s">
        <v>6</v>
      </c>
      <c r="H177" s="2">
        <v>45295</v>
      </c>
      <c r="I177" s="3">
        <v>1155</v>
      </c>
      <c r="J177" t="str">
        <f>IF(Table1[[#This Row],[Purchase Amount]]&gt;0,"Purchased Successfully","Not purchased Successfully" )</f>
        <v>Purchased Successfully</v>
      </c>
      <c r="K177" s="5">
        <f>Table1[[#This Row],[Purchase Amount]]/10</f>
        <v>115.5</v>
      </c>
      <c r="L177">
        <f t="shared" si="2"/>
        <v>2024</v>
      </c>
      <c r="M177">
        <f>ROUNDUP(MONTH(Table1[[#This Row],[Date]])/3,0)</f>
        <v>1</v>
      </c>
      <c r="N177" t="str">
        <f>CONCATENATE(Table1[[#This Row],[Year]],"-Q",Table1[[#This Row],[Quarter]])</f>
        <v>2024-Q1</v>
      </c>
    </row>
    <row r="178" spans="1:14" x14ac:dyDescent="0.3">
      <c r="A178" t="s">
        <v>485</v>
      </c>
      <c r="B178" t="s">
        <v>229</v>
      </c>
      <c r="C178" t="s">
        <v>230</v>
      </c>
      <c r="D178" t="s">
        <v>231</v>
      </c>
      <c r="E178" t="s">
        <v>62</v>
      </c>
      <c r="F178" t="s">
        <v>247</v>
      </c>
      <c r="G178" t="s">
        <v>6</v>
      </c>
      <c r="H178" s="2">
        <v>45295</v>
      </c>
      <c r="I178" s="3">
        <v>195</v>
      </c>
      <c r="J178" t="str">
        <f>IF(Table1[[#This Row],[Purchase Amount]]&gt;0,"Purchased Successfully","Not purchased Successfully" )</f>
        <v>Purchased Successfully</v>
      </c>
      <c r="K178" s="5">
        <f>Table1[[#This Row],[Purchase Amount]]/10</f>
        <v>19.5</v>
      </c>
      <c r="L178">
        <f t="shared" si="2"/>
        <v>2024</v>
      </c>
      <c r="M178">
        <f>ROUNDUP(MONTH(Table1[[#This Row],[Date]])/3,0)</f>
        <v>1</v>
      </c>
      <c r="N178" t="str">
        <f>CONCATENATE(Table1[[#This Row],[Year]],"-Q",Table1[[#This Row],[Quarter]])</f>
        <v>2024-Q1</v>
      </c>
    </row>
    <row r="179" spans="1:14" x14ac:dyDescent="0.3">
      <c r="A179" t="s">
        <v>486</v>
      </c>
      <c r="B179" t="s">
        <v>234</v>
      </c>
      <c r="C179" t="s">
        <v>235</v>
      </c>
      <c r="D179" t="s">
        <v>236</v>
      </c>
      <c r="E179" t="s">
        <v>11</v>
      </c>
      <c r="F179" t="s">
        <v>444</v>
      </c>
      <c r="G179" t="s">
        <v>26</v>
      </c>
      <c r="H179" s="2">
        <v>45295</v>
      </c>
      <c r="I179" s="3">
        <v>1265</v>
      </c>
      <c r="J179" t="str">
        <f>IF(Table1[[#This Row],[Purchase Amount]]&gt;0,"Purchased Successfully","Not purchased Successfully" )</f>
        <v>Purchased Successfully</v>
      </c>
      <c r="K179" s="5">
        <f>Table1[[#This Row],[Purchase Amount]]/10</f>
        <v>126.5</v>
      </c>
      <c r="L179">
        <f t="shared" si="2"/>
        <v>2024</v>
      </c>
      <c r="M179">
        <f>ROUNDUP(MONTH(Table1[[#This Row],[Date]])/3,0)</f>
        <v>1</v>
      </c>
      <c r="N179" t="str">
        <f>CONCATENATE(Table1[[#This Row],[Year]],"-Q",Table1[[#This Row],[Quarter]])</f>
        <v>2024-Q1</v>
      </c>
    </row>
    <row r="180" spans="1:14" x14ac:dyDescent="0.3">
      <c r="A180" t="s">
        <v>487</v>
      </c>
      <c r="B180" t="s">
        <v>218</v>
      </c>
      <c r="C180" t="s">
        <v>219</v>
      </c>
      <c r="D180" t="s">
        <v>220</v>
      </c>
      <c r="E180" t="s">
        <v>24</v>
      </c>
      <c r="F180" t="s">
        <v>83</v>
      </c>
      <c r="G180" t="s">
        <v>6</v>
      </c>
      <c r="H180" s="2">
        <v>45296</v>
      </c>
      <c r="I180" s="3">
        <v>1350</v>
      </c>
      <c r="J180" t="str">
        <f>IF(Table1[[#This Row],[Purchase Amount]]&gt;0,"Purchased Successfully","Not purchased Successfully" )</f>
        <v>Purchased Successfully</v>
      </c>
      <c r="K180" s="5">
        <f>Table1[[#This Row],[Purchase Amount]]/10</f>
        <v>135</v>
      </c>
      <c r="L180">
        <f t="shared" si="2"/>
        <v>2024</v>
      </c>
      <c r="M180">
        <f>ROUNDUP(MONTH(Table1[[#This Row],[Date]])/3,0)</f>
        <v>1</v>
      </c>
      <c r="N180" t="str">
        <f>CONCATENATE(Table1[[#This Row],[Year]],"-Q",Table1[[#This Row],[Quarter]])</f>
        <v>2024-Q1</v>
      </c>
    </row>
    <row r="181" spans="1:14" x14ac:dyDescent="0.3">
      <c r="A181" t="s">
        <v>488</v>
      </c>
      <c r="B181" t="s">
        <v>489</v>
      </c>
      <c r="C181" t="s">
        <v>490</v>
      </c>
      <c r="D181" t="s">
        <v>491</v>
      </c>
      <c r="E181" t="s">
        <v>135</v>
      </c>
      <c r="F181" t="s">
        <v>136</v>
      </c>
      <c r="G181" t="s">
        <v>13</v>
      </c>
      <c r="H181" s="2">
        <v>45296</v>
      </c>
      <c r="I181" s="3">
        <v>560</v>
      </c>
      <c r="J181" t="str">
        <f>IF(Table1[[#This Row],[Purchase Amount]]&gt;0,"Purchased Successfully","Not purchased Successfully" )</f>
        <v>Purchased Successfully</v>
      </c>
      <c r="K181" s="5">
        <f>Table1[[#This Row],[Purchase Amount]]/10</f>
        <v>56</v>
      </c>
      <c r="L181">
        <f t="shared" si="2"/>
        <v>2024</v>
      </c>
      <c r="M181">
        <f>ROUNDUP(MONTH(Table1[[#This Row],[Date]])/3,0)</f>
        <v>1</v>
      </c>
      <c r="N181" t="str">
        <f>CONCATENATE(Table1[[#This Row],[Year]],"-Q",Table1[[#This Row],[Quarter]])</f>
        <v>2024-Q1</v>
      </c>
    </row>
    <row r="182" spans="1:14" hidden="1" x14ac:dyDescent="0.3">
      <c r="A182" t="s">
        <v>492</v>
      </c>
      <c r="B182" t="s">
        <v>249</v>
      </c>
      <c r="C182" t="s">
        <v>250</v>
      </c>
      <c r="D182" t="s">
        <v>251</v>
      </c>
      <c r="E182" t="s">
        <v>226</v>
      </c>
      <c r="F182" t="s">
        <v>158</v>
      </c>
      <c r="G182" t="s">
        <v>13</v>
      </c>
      <c r="H182" s="2">
        <v>45297</v>
      </c>
      <c r="I182" s="3"/>
      <c r="J182" t="str">
        <f>IF(Table1[[#This Row],[Purchase Amount]]&gt;0,"Purchased Successfully","Not purchased Successfully" )</f>
        <v>Not purchased Successfully</v>
      </c>
      <c r="K182" s="5">
        <f>Table1[[#This Row],[Purchase Amount]]/10</f>
        <v>0</v>
      </c>
      <c r="L182">
        <f t="shared" si="2"/>
        <v>2024</v>
      </c>
      <c r="M182">
        <f>ROUNDUP(MONTH(Table1[[#This Row],[Date]])/3,0)</f>
        <v>1</v>
      </c>
      <c r="N182" t="str">
        <f>CONCATENATE(Table1[[#This Row],[Year]],"-Q",Table1[[#This Row],[Quarter]])</f>
        <v>2024-Q1</v>
      </c>
    </row>
    <row r="183" spans="1:14" hidden="1" x14ac:dyDescent="0.3">
      <c r="A183" t="s">
        <v>493</v>
      </c>
      <c r="B183" t="s">
        <v>196</v>
      </c>
      <c r="C183" t="s">
        <v>197</v>
      </c>
      <c r="D183" t="s">
        <v>198</v>
      </c>
      <c r="E183" t="s">
        <v>18</v>
      </c>
      <c r="F183" t="s">
        <v>25</v>
      </c>
      <c r="G183" t="s">
        <v>6</v>
      </c>
      <c r="H183" s="2">
        <v>45297</v>
      </c>
      <c r="I183" s="3"/>
      <c r="J183" t="str">
        <f>IF(Table1[[#This Row],[Purchase Amount]]&gt;0,"Purchased Successfully","Not purchased Successfully" )</f>
        <v>Not purchased Successfully</v>
      </c>
      <c r="K183" s="5">
        <f>Table1[[#This Row],[Purchase Amount]]/10</f>
        <v>0</v>
      </c>
      <c r="L183">
        <f t="shared" si="2"/>
        <v>2024</v>
      </c>
      <c r="M183">
        <f>ROUNDUP(MONTH(Table1[[#This Row],[Date]])/3,0)</f>
        <v>1</v>
      </c>
      <c r="N183" t="str">
        <f>CONCATENATE(Table1[[#This Row],[Year]],"-Q",Table1[[#This Row],[Quarter]])</f>
        <v>2024-Q1</v>
      </c>
    </row>
    <row r="184" spans="1:14" x14ac:dyDescent="0.3">
      <c r="A184" t="s">
        <v>494</v>
      </c>
      <c r="B184" t="s">
        <v>422</v>
      </c>
      <c r="C184" t="s">
        <v>423</v>
      </c>
      <c r="D184" t="s">
        <v>424</v>
      </c>
      <c r="E184" t="s">
        <v>11</v>
      </c>
      <c r="F184" t="s">
        <v>495</v>
      </c>
      <c r="G184" t="s">
        <v>13</v>
      </c>
      <c r="H184" s="2">
        <v>45297</v>
      </c>
      <c r="I184" s="3">
        <v>1040</v>
      </c>
      <c r="J184" t="str">
        <f>IF(Table1[[#This Row],[Purchase Amount]]&gt;0,"Purchased Successfully","Not purchased Successfully" )</f>
        <v>Purchased Successfully</v>
      </c>
      <c r="K184" s="5">
        <f>Table1[[#This Row],[Purchase Amount]]/10</f>
        <v>104</v>
      </c>
      <c r="L184">
        <f t="shared" si="2"/>
        <v>2024</v>
      </c>
      <c r="M184">
        <f>ROUNDUP(MONTH(Table1[[#This Row],[Date]])/3,0)</f>
        <v>1</v>
      </c>
      <c r="N184" t="str">
        <f>CONCATENATE(Table1[[#This Row],[Year]],"-Q",Table1[[#This Row],[Quarter]])</f>
        <v>2024-Q1</v>
      </c>
    </row>
    <row r="185" spans="1:14" x14ac:dyDescent="0.3">
      <c r="A185" t="s">
        <v>496</v>
      </c>
      <c r="B185" t="s">
        <v>310</v>
      </c>
      <c r="C185" t="s">
        <v>311</v>
      </c>
      <c r="D185" t="s">
        <v>312</v>
      </c>
      <c r="E185" t="s">
        <v>135</v>
      </c>
      <c r="F185" t="s">
        <v>211</v>
      </c>
      <c r="G185" t="s">
        <v>26</v>
      </c>
      <c r="H185" s="2">
        <v>45297</v>
      </c>
      <c r="I185" s="3">
        <v>405</v>
      </c>
      <c r="J185" t="str">
        <f>IF(Table1[[#This Row],[Purchase Amount]]&gt;0,"Purchased Successfully","Not purchased Successfully" )</f>
        <v>Purchased Successfully</v>
      </c>
      <c r="K185" s="5">
        <f>Table1[[#This Row],[Purchase Amount]]/10</f>
        <v>40.5</v>
      </c>
      <c r="L185">
        <f t="shared" si="2"/>
        <v>2024</v>
      </c>
      <c r="M185">
        <f>ROUNDUP(MONTH(Table1[[#This Row],[Date]])/3,0)</f>
        <v>1</v>
      </c>
      <c r="N185" t="str">
        <f>CONCATENATE(Table1[[#This Row],[Year]],"-Q",Table1[[#This Row],[Quarter]])</f>
        <v>2024-Q1</v>
      </c>
    </row>
    <row r="186" spans="1:14" x14ac:dyDescent="0.3">
      <c r="A186" t="s">
        <v>497</v>
      </c>
      <c r="B186" t="s">
        <v>104</v>
      </c>
      <c r="C186" t="s">
        <v>105</v>
      </c>
      <c r="D186" t="s">
        <v>106</v>
      </c>
      <c r="E186" t="s">
        <v>11</v>
      </c>
      <c r="F186" t="s">
        <v>83</v>
      </c>
      <c r="G186" t="s">
        <v>6</v>
      </c>
      <c r="H186" s="2">
        <v>45297</v>
      </c>
      <c r="I186" s="3">
        <v>1475</v>
      </c>
      <c r="J186" t="str">
        <f>IF(Table1[[#This Row],[Purchase Amount]]&gt;0,"Purchased Successfully","Not purchased Successfully" )</f>
        <v>Purchased Successfully</v>
      </c>
      <c r="K186" s="5">
        <f>Table1[[#This Row],[Purchase Amount]]/10</f>
        <v>147.5</v>
      </c>
      <c r="L186">
        <f t="shared" si="2"/>
        <v>2024</v>
      </c>
      <c r="M186">
        <f>ROUNDUP(MONTH(Table1[[#This Row],[Date]])/3,0)</f>
        <v>1</v>
      </c>
      <c r="N186" t="str">
        <f>CONCATENATE(Table1[[#This Row],[Year]],"-Q",Table1[[#This Row],[Quarter]])</f>
        <v>2024-Q1</v>
      </c>
    </row>
    <row r="187" spans="1:14" x14ac:dyDescent="0.3">
      <c r="A187" t="s">
        <v>498</v>
      </c>
      <c r="B187" t="s">
        <v>305</v>
      </c>
      <c r="C187" t="s">
        <v>306</v>
      </c>
      <c r="D187" t="s">
        <v>307</v>
      </c>
      <c r="E187" t="s">
        <v>4</v>
      </c>
      <c r="F187" t="s">
        <v>164</v>
      </c>
      <c r="G187" t="s">
        <v>26</v>
      </c>
      <c r="H187" s="2">
        <v>45297</v>
      </c>
      <c r="I187" s="3">
        <v>800</v>
      </c>
      <c r="J187" t="str">
        <f>IF(Table1[[#This Row],[Purchase Amount]]&gt;0,"Purchased Successfully","Not purchased Successfully" )</f>
        <v>Purchased Successfully</v>
      </c>
      <c r="K187" s="5">
        <f>Table1[[#This Row],[Purchase Amount]]/10</f>
        <v>80</v>
      </c>
      <c r="L187">
        <f t="shared" si="2"/>
        <v>2024</v>
      </c>
      <c r="M187">
        <f>ROUNDUP(MONTH(Table1[[#This Row],[Date]])/3,0)</f>
        <v>1</v>
      </c>
      <c r="N187" t="str">
        <f>CONCATENATE(Table1[[#This Row],[Year]],"-Q",Table1[[#This Row],[Quarter]])</f>
        <v>2024-Q1</v>
      </c>
    </row>
    <row r="188" spans="1:14" x14ac:dyDescent="0.3">
      <c r="A188" t="s">
        <v>499</v>
      </c>
      <c r="B188" t="s">
        <v>207</v>
      </c>
      <c r="C188" t="s">
        <v>208</v>
      </c>
      <c r="D188" t="s">
        <v>209</v>
      </c>
      <c r="E188" t="s">
        <v>210</v>
      </c>
      <c r="F188" t="s">
        <v>68</v>
      </c>
      <c r="G188" t="s">
        <v>6</v>
      </c>
      <c r="H188" s="2">
        <v>45297</v>
      </c>
      <c r="I188" s="3">
        <v>1755</v>
      </c>
      <c r="J188" t="str">
        <f>IF(Table1[[#This Row],[Purchase Amount]]&gt;0,"Purchased Successfully","Not purchased Successfully" )</f>
        <v>Purchased Successfully</v>
      </c>
      <c r="K188" s="5">
        <f>Table1[[#This Row],[Purchase Amount]]/10</f>
        <v>175.5</v>
      </c>
      <c r="L188">
        <f t="shared" si="2"/>
        <v>2024</v>
      </c>
      <c r="M188">
        <f>ROUNDUP(MONTH(Table1[[#This Row],[Date]])/3,0)</f>
        <v>1</v>
      </c>
      <c r="N188" t="str">
        <f>CONCATENATE(Table1[[#This Row],[Year]],"-Q",Table1[[#This Row],[Quarter]])</f>
        <v>2024-Q1</v>
      </c>
    </row>
    <row r="189" spans="1:14" x14ac:dyDescent="0.3">
      <c r="A189" t="s">
        <v>500</v>
      </c>
      <c r="B189" t="s">
        <v>79</v>
      </c>
      <c r="C189" t="s">
        <v>80</v>
      </c>
      <c r="D189" t="s">
        <v>81</v>
      </c>
      <c r="E189" t="s">
        <v>82</v>
      </c>
      <c r="F189" t="s">
        <v>185</v>
      </c>
      <c r="G189" t="s">
        <v>84</v>
      </c>
      <c r="H189" s="2">
        <v>45297</v>
      </c>
      <c r="I189" s="3">
        <v>705</v>
      </c>
      <c r="J189" t="str">
        <f>IF(Table1[[#This Row],[Purchase Amount]]&gt;0,"Purchased Successfully","Not purchased Successfully" )</f>
        <v>Purchased Successfully</v>
      </c>
      <c r="K189" s="5">
        <f>Table1[[#This Row],[Purchase Amount]]/10</f>
        <v>70.5</v>
      </c>
      <c r="L189">
        <f t="shared" si="2"/>
        <v>2024</v>
      </c>
      <c r="M189">
        <f>ROUNDUP(MONTH(Table1[[#This Row],[Date]])/3,0)</f>
        <v>1</v>
      </c>
      <c r="N189" t="str">
        <f>CONCATENATE(Table1[[#This Row],[Year]],"-Q",Table1[[#This Row],[Quarter]])</f>
        <v>2024-Q1</v>
      </c>
    </row>
    <row r="190" spans="1:14" x14ac:dyDescent="0.3">
      <c r="A190" t="s">
        <v>501</v>
      </c>
      <c r="B190" t="s">
        <v>374</v>
      </c>
      <c r="C190" t="s">
        <v>375</v>
      </c>
      <c r="D190" t="s">
        <v>376</v>
      </c>
      <c r="E190" t="s">
        <v>24</v>
      </c>
      <c r="F190" t="s">
        <v>502</v>
      </c>
      <c r="G190" t="s">
        <v>84</v>
      </c>
      <c r="H190" s="2">
        <v>45297</v>
      </c>
      <c r="I190" s="3">
        <v>190</v>
      </c>
      <c r="J190" t="str">
        <f>IF(Table1[[#This Row],[Purchase Amount]]&gt;0,"Purchased Successfully","Not purchased Successfully" )</f>
        <v>Purchased Successfully</v>
      </c>
      <c r="K190" s="5">
        <f>Table1[[#This Row],[Purchase Amount]]/10</f>
        <v>19</v>
      </c>
      <c r="L190">
        <f t="shared" si="2"/>
        <v>2024</v>
      </c>
      <c r="M190">
        <f>ROUNDUP(MONTH(Table1[[#This Row],[Date]])/3,0)</f>
        <v>1</v>
      </c>
      <c r="N190" t="str">
        <f>CONCATENATE(Table1[[#This Row],[Year]],"-Q",Table1[[#This Row],[Quarter]])</f>
        <v>2024-Q1</v>
      </c>
    </row>
    <row r="191" spans="1:14" x14ac:dyDescent="0.3">
      <c r="A191" t="s">
        <v>503</v>
      </c>
      <c r="B191" t="s">
        <v>234</v>
      </c>
      <c r="C191" t="s">
        <v>235</v>
      </c>
      <c r="D191" t="s">
        <v>236</v>
      </c>
      <c r="E191" t="s">
        <v>11</v>
      </c>
      <c r="F191" t="s">
        <v>102</v>
      </c>
      <c r="G191" t="s">
        <v>13</v>
      </c>
      <c r="H191" s="2">
        <v>45297</v>
      </c>
      <c r="I191" s="3">
        <v>965</v>
      </c>
      <c r="J191" t="str">
        <f>IF(Table1[[#This Row],[Purchase Amount]]&gt;0,"Purchased Successfully","Not purchased Successfully" )</f>
        <v>Purchased Successfully</v>
      </c>
      <c r="K191" s="5">
        <f>Table1[[#This Row],[Purchase Amount]]/10</f>
        <v>96.5</v>
      </c>
      <c r="L191">
        <f t="shared" si="2"/>
        <v>2024</v>
      </c>
      <c r="M191">
        <f>ROUNDUP(MONTH(Table1[[#This Row],[Date]])/3,0)</f>
        <v>1</v>
      </c>
      <c r="N191" t="str">
        <f>CONCATENATE(Table1[[#This Row],[Year]],"-Q",Table1[[#This Row],[Quarter]])</f>
        <v>2024-Q1</v>
      </c>
    </row>
    <row r="192" spans="1:14" x14ac:dyDescent="0.3">
      <c r="A192" t="s">
        <v>504</v>
      </c>
      <c r="B192" t="s">
        <v>410</v>
      </c>
      <c r="C192" t="s">
        <v>411</v>
      </c>
      <c r="D192" t="s">
        <v>412</v>
      </c>
      <c r="E192" t="s">
        <v>4</v>
      </c>
      <c r="F192" t="s">
        <v>146</v>
      </c>
      <c r="G192" t="s">
        <v>6</v>
      </c>
      <c r="H192" s="2">
        <v>45298</v>
      </c>
      <c r="I192" s="3">
        <v>1360</v>
      </c>
      <c r="J192" t="str">
        <f>IF(Table1[[#This Row],[Purchase Amount]]&gt;0,"Purchased Successfully","Not purchased Successfully" )</f>
        <v>Purchased Successfully</v>
      </c>
      <c r="K192" s="5">
        <f>Table1[[#This Row],[Purchase Amount]]/10</f>
        <v>136</v>
      </c>
      <c r="L192">
        <f t="shared" si="2"/>
        <v>2024</v>
      </c>
      <c r="M192">
        <f>ROUNDUP(MONTH(Table1[[#This Row],[Date]])/3,0)</f>
        <v>1</v>
      </c>
      <c r="N192" t="str">
        <f>CONCATENATE(Table1[[#This Row],[Year]],"-Q",Table1[[#This Row],[Quarter]])</f>
        <v>2024-Q1</v>
      </c>
    </row>
    <row r="193" spans="1:14" x14ac:dyDescent="0.3">
      <c r="A193" t="s">
        <v>505</v>
      </c>
      <c r="B193" t="s">
        <v>218</v>
      </c>
      <c r="C193" t="s">
        <v>219</v>
      </c>
      <c r="D193" t="s">
        <v>220</v>
      </c>
      <c r="E193" t="s">
        <v>24</v>
      </c>
      <c r="F193" t="s">
        <v>146</v>
      </c>
      <c r="G193" t="s">
        <v>6</v>
      </c>
      <c r="H193" s="2">
        <v>45298</v>
      </c>
      <c r="I193" s="3">
        <v>605</v>
      </c>
      <c r="J193" t="str">
        <f>IF(Table1[[#This Row],[Purchase Amount]]&gt;0,"Purchased Successfully","Not purchased Successfully" )</f>
        <v>Purchased Successfully</v>
      </c>
      <c r="K193" s="5">
        <f>Table1[[#This Row],[Purchase Amount]]/10</f>
        <v>60.5</v>
      </c>
      <c r="L193">
        <f t="shared" si="2"/>
        <v>2024</v>
      </c>
      <c r="M193">
        <f>ROUNDUP(MONTH(Table1[[#This Row],[Date]])/3,0)</f>
        <v>1</v>
      </c>
      <c r="N193" t="str">
        <f>CONCATENATE(Table1[[#This Row],[Year]],"-Q",Table1[[#This Row],[Quarter]])</f>
        <v>2024-Q1</v>
      </c>
    </row>
    <row r="194" spans="1:14" x14ac:dyDescent="0.3">
      <c r="A194" t="s">
        <v>506</v>
      </c>
      <c r="B194" t="s">
        <v>258</v>
      </c>
      <c r="C194" t="s">
        <v>259</v>
      </c>
      <c r="D194" t="s">
        <v>260</v>
      </c>
      <c r="E194" t="s">
        <v>24</v>
      </c>
      <c r="F194" t="s">
        <v>57</v>
      </c>
      <c r="G194" t="s">
        <v>6</v>
      </c>
      <c r="H194" s="2">
        <v>45298</v>
      </c>
      <c r="I194" s="3">
        <v>540</v>
      </c>
      <c r="J194" t="str">
        <f>IF(Table1[[#This Row],[Purchase Amount]]&gt;0,"Purchased Successfully","Not purchased Successfully" )</f>
        <v>Purchased Successfully</v>
      </c>
      <c r="K194" s="5">
        <f>Table1[[#This Row],[Purchase Amount]]/10</f>
        <v>54</v>
      </c>
      <c r="L194">
        <f t="shared" ref="L194:L257" si="3">YEAR(H:H)</f>
        <v>2024</v>
      </c>
      <c r="M194">
        <f>ROUNDUP(MONTH(Table1[[#This Row],[Date]])/3,0)</f>
        <v>1</v>
      </c>
      <c r="N194" t="str">
        <f>CONCATENATE(Table1[[#This Row],[Year]],"-Q",Table1[[#This Row],[Quarter]])</f>
        <v>2024-Q1</v>
      </c>
    </row>
    <row r="195" spans="1:14" x14ac:dyDescent="0.3">
      <c r="A195" t="s">
        <v>507</v>
      </c>
      <c r="B195" t="s">
        <v>148</v>
      </c>
      <c r="C195" t="s">
        <v>149</v>
      </c>
      <c r="D195" t="s">
        <v>150</v>
      </c>
      <c r="E195" t="s">
        <v>135</v>
      </c>
      <c r="F195" t="s">
        <v>256</v>
      </c>
      <c r="G195" t="s">
        <v>13</v>
      </c>
      <c r="H195" s="2">
        <v>45299</v>
      </c>
      <c r="I195" s="3">
        <v>355</v>
      </c>
      <c r="J195" t="str">
        <f>IF(Table1[[#This Row],[Purchase Amount]]&gt;0,"Purchased Successfully","Not purchased Successfully" )</f>
        <v>Purchased Successfully</v>
      </c>
      <c r="K195" s="5">
        <f>Table1[[#This Row],[Purchase Amount]]/10</f>
        <v>35.5</v>
      </c>
      <c r="L195">
        <f t="shared" si="3"/>
        <v>2024</v>
      </c>
      <c r="M195">
        <f>ROUNDUP(MONTH(Table1[[#This Row],[Date]])/3,0)</f>
        <v>1</v>
      </c>
      <c r="N195" t="str">
        <f>CONCATENATE(Table1[[#This Row],[Year]],"-Q",Table1[[#This Row],[Quarter]])</f>
        <v>2024-Q1</v>
      </c>
    </row>
    <row r="196" spans="1:14" x14ac:dyDescent="0.3">
      <c r="A196" t="s">
        <v>508</v>
      </c>
      <c r="B196" t="s">
        <v>379</v>
      </c>
      <c r="C196" t="s">
        <v>380</v>
      </c>
      <c r="D196" t="s">
        <v>381</v>
      </c>
      <c r="E196" t="s">
        <v>101</v>
      </c>
      <c r="F196" t="s">
        <v>302</v>
      </c>
      <c r="G196" t="s">
        <v>6</v>
      </c>
      <c r="H196" s="2">
        <v>45299</v>
      </c>
      <c r="I196" s="3">
        <v>860</v>
      </c>
      <c r="J196" t="str">
        <f>IF(Table1[[#This Row],[Purchase Amount]]&gt;0,"Purchased Successfully","Not purchased Successfully" )</f>
        <v>Purchased Successfully</v>
      </c>
      <c r="K196" s="5">
        <f>Table1[[#This Row],[Purchase Amount]]/10</f>
        <v>86</v>
      </c>
      <c r="L196">
        <f t="shared" si="3"/>
        <v>2024</v>
      </c>
      <c r="M196">
        <f>ROUNDUP(MONTH(Table1[[#This Row],[Date]])/3,0)</f>
        <v>1</v>
      </c>
      <c r="N196" t="str">
        <f>CONCATENATE(Table1[[#This Row],[Year]],"-Q",Table1[[#This Row],[Quarter]])</f>
        <v>2024-Q1</v>
      </c>
    </row>
    <row r="197" spans="1:14" hidden="1" x14ac:dyDescent="0.3">
      <c r="A197" t="s">
        <v>509</v>
      </c>
      <c r="B197" t="s">
        <v>59</v>
      </c>
      <c r="C197" t="s">
        <v>60</v>
      </c>
      <c r="D197" t="s">
        <v>61</v>
      </c>
      <c r="E197" t="s">
        <v>62</v>
      </c>
      <c r="F197" t="s">
        <v>440</v>
      </c>
      <c r="G197" t="s">
        <v>6</v>
      </c>
      <c r="H197" s="2">
        <v>45300</v>
      </c>
      <c r="I197" s="3"/>
      <c r="J197" t="str">
        <f>IF(Table1[[#This Row],[Purchase Amount]]&gt;0,"Purchased Successfully","Not purchased Successfully" )</f>
        <v>Not purchased Successfully</v>
      </c>
      <c r="K197" s="5">
        <f>Table1[[#This Row],[Purchase Amount]]/10</f>
        <v>0</v>
      </c>
      <c r="L197">
        <f t="shared" si="3"/>
        <v>2024</v>
      </c>
      <c r="M197">
        <f>ROUNDUP(MONTH(Table1[[#This Row],[Date]])/3,0)</f>
        <v>1</v>
      </c>
      <c r="N197" t="str">
        <f>CONCATENATE(Table1[[#This Row],[Year]],"-Q",Table1[[#This Row],[Quarter]])</f>
        <v>2024-Q1</v>
      </c>
    </row>
    <row r="198" spans="1:14" hidden="1" x14ac:dyDescent="0.3">
      <c r="A198" t="s">
        <v>510</v>
      </c>
      <c r="B198" t="s">
        <v>104</v>
      </c>
      <c r="C198" t="s">
        <v>105</v>
      </c>
      <c r="D198" t="s">
        <v>106</v>
      </c>
      <c r="E198" t="s">
        <v>11</v>
      </c>
      <c r="F198" t="s">
        <v>185</v>
      </c>
      <c r="G198" t="s">
        <v>13</v>
      </c>
      <c r="H198" s="2">
        <v>45300</v>
      </c>
      <c r="I198" s="3"/>
      <c r="J198" t="str">
        <f>IF(Table1[[#This Row],[Purchase Amount]]&gt;0,"Purchased Successfully","Not purchased Successfully" )</f>
        <v>Not purchased Successfully</v>
      </c>
      <c r="K198" s="5">
        <f>Table1[[#This Row],[Purchase Amount]]/10</f>
        <v>0</v>
      </c>
      <c r="L198">
        <f t="shared" si="3"/>
        <v>2024</v>
      </c>
      <c r="M198">
        <f>ROUNDUP(MONTH(Table1[[#This Row],[Date]])/3,0)</f>
        <v>1</v>
      </c>
      <c r="N198" t="str">
        <f>CONCATENATE(Table1[[#This Row],[Year]],"-Q",Table1[[#This Row],[Quarter]])</f>
        <v>2024-Q1</v>
      </c>
    </row>
    <row r="199" spans="1:14" x14ac:dyDescent="0.3">
      <c r="A199" t="s">
        <v>511</v>
      </c>
      <c r="B199" t="s">
        <v>489</v>
      </c>
      <c r="C199" t="s">
        <v>490</v>
      </c>
      <c r="D199" t="s">
        <v>491</v>
      </c>
      <c r="E199" t="s">
        <v>135</v>
      </c>
      <c r="F199" t="s">
        <v>25</v>
      </c>
      <c r="G199" t="s">
        <v>6</v>
      </c>
      <c r="H199" s="2">
        <v>45300</v>
      </c>
      <c r="I199" s="3">
        <v>435</v>
      </c>
      <c r="J199" t="str">
        <f>IF(Table1[[#This Row],[Purchase Amount]]&gt;0,"Purchased Successfully","Not purchased Successfully" )</f>
        <v>Purchased Successfully</v>
      </c>
      <c r="K199" s="5">
        <f>Table1[[#This Row],[Purchase Amount]]/10</f>
        <v>43.5</v>
      </c>
      <c r="L199">
        <f t="shared" si="3"/>
        <v>2024</v>
      </c>
      <c r="M199">
        <f>ROUNDUP(MONTH(Table1[[#This Row],[Date]])/3,0)</f>
        <v>1</v>
      </c>
      <c r="N199" t="str">
        <f>CONCATENATE(Table1[[#This Row],[Year]],"-Q",Table1[[#This Row],[Quarter]])</f>
        <v>2024-Q1</v>
      </c>
    </row>
    <row r="200" spans="1:14" x14ac:dyDescent="0.3">
      <c r="A200" t="s">
        <v>512</v>
      </c>
      <c r="B200" t="s">
        <v>262</v>
      </c>
      <c r="C200" t="s">
        <v>263</v>
      </c>
      <c r="D200" t="s">
        <v>264</v>
      </c>
      <c r="E200" t="s">
        <v>265</v>
      </c>
      <c r="F200" t="s">
        <v>63</v>
      </c>
      <c r="G200" t="s">
        <v>13</v>
      </c>
      <c r="H200" s="2">
        <v>45300</v>
      </c>
      <c r="I200" s="3">
        <v>2125</v>
      </c>
      <c r="J200" t="str">
        <f>IF(Table1[[#This Row],[Purchase Amount]]&gt;0,"Purchased Successfully","Not purchased Successfully" )</f>
        <v>Purchased Successfully</v>
      </c>
      <c r="K200" s="5">
        <f>Table1[[#This Row],[Purchase Amount]]/10</f>
        <v>212.5</v>
      </c>
      <c r="L200">
        <f t="shared" si="3"/>
        <v>2024</v>
      </c>
      <c r="M200">
        <f>ROUNDUP(MONTH(Table1[[#This Row],[Date]])/3,0)</f>
        <v>1</v>
      </c>
      <c r="N200" t="str">
        <f>CONCATENATE(Table1[[#This Row],[Year]],"-Q",Table1[[#This Row],[Quarter]])</f>
        <v>2024-Q1</v>
      </c>
    </row>
    <row r="201" spans="1:14" x14ac:dyDescent="0.3">
      <c r="A201" t="s">
        <v>513</v>
      </c>
      <c r="B201" t="s">
        <v>155</v>
      </c>
      <c r="C201" t="s">
        <v>156</v>
      </c>
      <c r="D201" t="s">
        <v>157</v>
      </c>
      <c r="E201" t="s">
        <v>82</v>
      </c>
      <c r="F201" t="s">
        <v>440</v>
      </c>
      <c r="G201" t="s">
        <v>26</v>
      </c>
      <c r="H201" s="2">
        <v>45301</v>
      </c>
      <c r="I201" s="3">
        <v>400</v>
      </c>
      <c r="J201" t="str">
        <f>IF(Table1[[#This Row],[Purchase Amount]]&gt;0,"Purchased Successfully","Not purchased Successfully" )</f>
        <v>Purchased Successfully</v>
      </c>
      <c r="K201" s="5">
        <f>Table1[[#This Row],[Purchase Amount]]/10</f>
        <v>40</v>
      </c>
      <c r="L201">
        <f t="shared" si="3"/>
        <v>2024</v>
      </c>
      <c r="M201">
        <f>ROUNDUP(MONTH(Table1[[#This Row],[Date]])/3,0)</f>
        <v>1</v>
      </c>
      <c r="N201" t="str">
        <f>CONCATENATE(Table1[[#This Row],[Year]],"-Q",Table1[[#This Row],[Quarter]])</f>
        <v>2024-Q1</v>
      </c>
    </row>
    <row r="202" spans="1:14" x14ac:dyDescent="0.3">
      <c r="A202" t="s">
        <v>514</v>
      </c>
      <c r="B202" t="s">
        <v>8</v>
      </c>
      <c r="C202" t="s">
        <v>9</v>
      </c>
      <c r="D202" t="s">
        <v>10</v>
      </c>
      <c r="E202" t="s">
        <v>11</v>
      </c>
      <c r="F202" t="s">
        <v>63</v>
      </c>
      <c r="G202" t="s">
        <v>6</v>
      </c>
      <c r="H202" s="2">
        <v>45301</v>
      </c>
      <c r="I202" s="3">
        <v>1490</v>
      </c>
      <c r="J202" t="str">
        <f>IF(Table1[[#This Row],[Purchase Amount]]&gt;0,"Purchased Successfully","Not purchased Successfully" )</f>
        <v>Purchased Successfully</v>
      </c>
      <c r="K202" s="5">
        <f>Table1[[#This Row],[Purchase Amount]]/10</f>
        <v>149</v>
      </c>
      <c r="L202">
        <f t="shared" si="3"/>
        <v>2024</v>
      </c>
      <c r="M202">
        <f>ROUNDUP(MONTH(Table1[[#This Row],[Date]])/3,0)</f>
        <v>1</v>
      </c>
      <c r="N202" t="str">
        <f>CONCATENATE(Table1[[#This Row],[Year]],"-Q",Table1[[#This Row],[Quarter]])</f>
        <v>2024-Q1</v>
      </c>
    </row>
    <row r="203" spans="1:14" hidden="1" x14ac:dyDescent="0.3">
      <c r="A203" t="s">
        <v>515</v>
      </c>
      <c r="B203" t="s">
        <v>374</v>
      </c>
      <c r="C203" t="s">
        <v>375</v>
      </c>
      <c r="D203" t="s">
        <v>376</v>
      </c>
      <c r="E203" t="s">
        <v>24</v>
      </c>
      <c r="F203" t="s">
        <v>96</v>
      </c>
      <c r="G203" t="s">
        <v>6</v>
      </c>
      <c r="H203" s="2">
        <v>45302</v>
      </c>
      <c r="I203" s="3"/>
      <c r="J203" t="str">
        <f>IF(Table1[[#This Row],[Purchase Amount]]&gt;0,"Purchased Successfully","Not purchased Successfully" )</f>
        <v>Not purchased Successfully</v>
      </c>
      <c r="K203" s="5">
        <f>Table1[[#This Row],[Purchase Amount]]/10</f>
        <v>0</v>
      </c>
      <c r="L203">
        <f t="shared" si="3"/>
        <v>2024</v>
      </c>
      <c r="M203">
        <f>ROUNDUP(MONTH(Table1[[#This Row],[Date]])/3,0)</f>
        <v>1</v>
      </c>
      <c r="N203" t="str">
        <f>CONCATENATE(Table1[[#This Row],[Year]],"-Q",Table1[[#This Row],[Quarter]])</f>
        <v>2024-Q1</v>
      </c>
    </row>
    <row r="204" spans="1:14" x14ac:dyDescent="0.3">
      <c r="A204" t="s">
        <v>516</v>
      </c>
      <c r="B204" t="s">
        <v>15</v>
      </c>
      <c r="C204" t="s">
        <v>16</v>
      </c>
      <c r="D204" t="s">
        <v>17</v>
      </c>
      <c r="E204" t="s">
        <v>18</v>
      </c>
      <c r="F204" t="s">
        <v>122</v>
      </c>
      <c r="G204" t="s">
        <v>13</v>
      </c>
      <c r="H204" s="2">
        <v>45302</v>
      </c>
      <c r="I204" s="3">
        <v>1045</v>
      </c>
      <c r="J204" t="str">
        <f>IF(Table1[[#This Row],[Purchase Amount]]&gt;0,"Purchased Successfully","Not purchased Successfully" )</f>
        <v>Purchased Successfully</v>
      </c>
      <c r="K204" s="5">
        <f>Table1[[#This Row],[Purchase Amount]]/10</f>
        <v>104.5</v>
      </c>
      <c r="L204">
        <f t="shared" si="3"/>
        <v>2024</v>
      </c>
      <c r="M204">
        <f>ROUNDUP(MONTH(Table1[[#This Row],[Date]])/3,0)</f>
        <v>1</v>
      </c>
      <c r="N204" t="str">
        <f>CONCATENATE(Table1[[#This Row],[Year]],"-Q",Table1[[#This Row],[Quarter]])</f>
        <v>2024-Q1</v>
      </c>
    </row>
    <row r="205" spans="1:14" x14ac:dyDescent="0.3">
      <c r="A205" t="s">
        <v>517</v>
      </c>
      <c r="B205" t="s">
        <v>118</v>
      </c>
      <c r="C205" t="s">
        <v>119</v>
      </c>
      <c r="D205" t="s">
        <v>120</v>
      </c>
      <c r="E205" t="s">
        <v>41</v>
      </c>
      <c r="F205" t="s">
        <v>116</v>
      </c>
      <c r="G205" t="s">
        <v>26</v>
      </c>
      <c r="H205" s="2">
        <v>45302</v>
      </c>
      <c r="I205" s="3">
        <v>575</v>
      </c>
      <c r="J205" t="str">
        <f>IF(Table1[[#This Row],[Purchase Amount]]&gt;0,"Purchased Successfully","Not purchased Successfully" )</f>
        <v>Purchased Successfully</v>
      </c>
      <c r="K205" s="5">
        <f>Table1[[#This Row],[Purchase Amount]]/10</f>
        <v>57.5</v>
      </c>
      <c r="L205">
        <f t="shared" si="3"/>
        <v>2024</v>
      </c>
      <c r="M205">
        <f>ROUNDUP(MONTH(Table1[[#This Row],[Date]])/3,0)</f>
        <v>1</v>
      </c>
      <c r="N205" t="str">
        <f>CONCATENATE(Table1[[#This Row],[Year]],"-Q",Table1[[#This Row],[Quarter]])</f>
        <v>2024-Q1</v>
      </c>
    </row>
    <row r="206" spans="1:14" x14ac:dyDescent="0.3">
      <c r="A206" t="s">
        <v>518</v>
      </c>
      <c r="B206" t="s">
        <v>173</v>
      </c>
      <c r="C206" t="s">
        <v>174</v>
      </c>
      <c r="D206" t="s">
        <v>175</v>
      </c>
      <c r="E206" t="s">
        <v>11</v>
      </c>
      <c r="F206" t="s">
        <v>340</v>
      </c>
      <c r="G206" t="s">
        <v>6</v>
      </c>
      <c r="H206" s="2">
        <v>45302</v>
      </c>
      <c r="I206" s="3">
        <v>525</v>
      </c>
      <c r="J206" t="str">
        <f>IF(Table1[[#This Row],[Purchase Amount]]&gt;0,"Purchased Successfully","Not purchased Successfully" )</f>
        <v>Purchased Successfully</v>
      </c>
      <c r="K206" s="5">
        <f>Table1[[#This Row],[Purchase Amount]]/10</f>
        <v>52.5</v>
      </c>
      <c r="L206">
        <f t="shared" si="3"/>
        <v>2024</v>
      </c>
      <c r="M206">
        <f>ROUNDUP(MONTH(Table1[[#This Row],[Date]])/3,0)</f>
        <v>1</v>
      </c>
      <c r="N206" t="str">
        <f>CONCATENATE(Table1[[#This Row],[Year]],"-Q",Table1[[#This Row],[Quarter]])</f>
        <v>2024-Q1</v>
      </c>
    </row>
    <row r="207" spans="1:14" hidden="1" x14ac:dyDescent="0.3">
      <c r="A207" t="s">
        <v>519</v>
      </c>
      <c r="B207" t="s">
        <v>54</v>
      </c>
      <c r="C207" t="s">
        <v>55</v>
      </c>
      <c r="D207" t="s">
        <v>56</v>
      </c>
      <c r="E207" t="s">
        <v>18</v>
      </c>
      <c r="F207" t="s">
        <v>5</v>
      </c>
      <c r="G207" t="s">
        <v>26</v>
      </c>
      <c r="H207" s="2">
        <v>45303</v>
      </c>
      <c r="I207" s="3"/>
      <c r="J207" t="str">
        <f>IF(Table1[[#This Row],[Purchase Amount]]&gt;0,"Purchased Successfully","Not purchased Successfully" )</f>
        <v>Not purchased Successfully</v>
      </c>
      <c r="K207" s="5">
        <f>Table1[[#This Row],[Purchase Amount]]/10</f>
        <v>0</v>
      </c>
      <c r="L207">
        <f t="shared" si="3"/>
        <v>2024</v>
      </c>
      <c r="M207">
        <f>ROUNDUP(MONTH(Table1[[#This Row],[Date]])/3,0)</f>
        <v>1</v>
      </c>
      <c r="N207" t="str">
        <f>CONCATENATE(Table1[[#This Row],[Year]],"-Q",Table1[[#This Row],[Quarter]])</f>
        <v>2024-Q1</v>
      </c>
    </row>
    <row r="208" spans="1:14" hidden="1" x14ac:dyDescent="0.3">
      <c r="A208" t="s">
        <v>520</v>
      </c>
      <c r="B208" t="s">
        <v>305</v>
      </c>
      <c r="C208" t="s">
        <v>306</v>
      </c>
      <c r="D208" t="s">
        <v>307</v>
      </c>
      <c r="E208" t="s">
        <v>4</v>
      </c>
      <c r="F208" t="s">
        <v>166</v>
      </c>
      <c r="G208" t="s">
        <v>13</v>
      </c>
      <c r="H208" s="2">
        <v>45303</v>
      </c>
      <c r="I208" s="3"/>
      <c r="J208" t="str">
        <f>IF(Table1[[#This Row],[Purchase Amount]]&gt;0,"Purchased Successfully","Not purchased Successfully" )</f>
        <v>Not purchased Successfully</v>
      </c>
      <c r="K208" s="5">
        <f>Table1[[#This Row],[Purchase Amount]]/10</f>
        <v>0</v>
      </c>
      <c r="L208">
        <f t="shared" si="3"/>
        <v>2024</v>
      </c>
      <c r="M208">
        <f>ROUNDUP(MONTH(Table1[[#This Row],[Date]])/3,0)</f>
        <v>1</v>
      </c>
      <c r="N208" t="str">
        <f>CONCATENATE(Table1[[#This Row],[Year]],"-Q",Table1[[#This Row],[Quarter]])</f>
        <v>2024-Q1</v>
      </c>
    </row>
    <row r="209" spans="1:14" x14ac:dyDescent="0.3">
      <c r="A209" t="s">
        <v>521</v>
      </c>
      <c r="B209" t="s">
        <v>268</v>
      </c>
      <c r="C209" t="s">
        <v>269</v>
      </c>
      <c r="D209" t="s">
        <v>270</v>
      </c>
      <c r="E209" t="s">
        <v>41</v>
      </c>
      <c r="F209" t="s">
        <v>474</v>
      </c>
      <c r="G209" t="s">
        <v>26</v>
      </c>
      <c r="H209" s="2">
        <v>45303</v>
      </c>
      <c r="I209" s="3">
        <v>1365</v>
      </c>
      <c r="J209" t="str">
        <f>IF(Table1[[#This Row],[Purchase Amount]]&gt;0,"Purchased Successfully","Not purchased Successfully" )</f>
        <v>Purchased Successfully</v>
      </c>
      <c r="K209" s="5">
        <f>Table1[[#This Row],[Purchase Amount]]/10</f>
        <v>136.5</v>
      </c>
      <c r="L209">
        <f t="shared" si="3"/>
        <v>2024</v>
      </c>
      <c r="M209">
        <f>ROUNDUP(MONTH(Table1[[#This Row],[Date]])/3,0)</f>
        <v>1</v>
      </c>
      <c r="N209" t="str">
        <f>CONCATENATE(Table1[[#This Row],[Year]],"-Q",Table1[[#This Row],[Quarter]])</f>
        <v>2024-Q1</v>
      </c>
    </row>
    <row r="210" spans="1:14" x14ac:dyDescent="0.3">
      <c r="A210" t="s">
        <v>522</v>
      </c>
      <c r="B210" t="s">
        <v>59</v>
      </c>
      <c r="C210" t="s">
        <v>60</v>
      </c>
      <c r="D210" t="s">
        <v>61</v>
      </c>
      <c r="E210" t="s">
        <v>62</v>
      </c>
      <c r="F210" t="s">
        <v>25</v>
      </c>
      <c r="G210" t="s">
        <v>13</v>
      </c>
      <c r="H210" s="2">
        <v>45303</v>
      </c>
      <c r="I210" s="3">
        <v>135</v>
      </c>
      <c r="J210" t="str">
        <f>IF(Table1[[#This Row],[Purchase Amount]]&gt;0,"Purchased Successfully","Not purchased Successfully" )</f>
        <v>Purchased Successfully</v>
      </c>
      <c r="K210" s="5">
        <f>Table1[[#This Row],[Purchase Amount]]/10</f>
        <v>13.5</v>
      </c>
      <c r="L210">
        <f t="shared" si="3"/>
        <v>2024</v>
      </c>
      <c r="M210">
        <f>ROUNDUP(MONTH(Table1[[#This Row],[Date]])/3,0)</f>
        <v>1</v>
      </c>
      <c r="N210" t="str">
        <f>CONCATENATE(Table1[[#This Row],[Year]],"-Q",Table1[[#This Row],[Quarter]])</f>
        <v>2024-Q1</v>
      </c>
    </row>
    <row r="211" spans="1:14" x14ac:dyDescent="0.3">
      <c r="A211" t="s">
        <v>523</v>
      </c>
      <c r="B211" t="s">
        <v>390</v>
      </c>
      <c r="C211" t="s">
        <v>391</v>
      </c>
      <c r="D211" t="s">
        <v>392</v>
      </c>
      <c r="E211" t="s">
        <v>62</v>
      </c>
      <c r="F211" t="s">
        <v>297</v>
      </c>
      <c r="G211" t="s">
        <v>13</v>
      </c>
      <c r="H211" s="2">
        <v>45303</v>
      </c>
      <c r="I211" s="3">
        <v>655</v>
      </c>
      <c r="J211" t="str">
        <f>IF(Table1[[#This Row],[Purchase Amount]]&gt;0,"Purchased Successfully","Not purchased Successfully" )</f>
        <v>Purchased Successfully</v>
      </c>
      <c r="K211" s="5">
        <f>Table1[[#This Row],[Purchase Amount]]/10</f>
        <v>65.5</v>
      </c>
      <c r="L211">
        <f t="shared" si="3"/>
        <v>2024</v>
      </c>
      <c r="M211">
        <f>ROUNDUP(MONTH(Table1[[#This Row],[Date]])/3,0)</f>
        <v>1</v>
      </c>
      <c r="N211" t="str">
        <f>CONCATENATE(Table1[[#This Row],[Year]],"-Q",Table1[[#This Row],[Quarter]])</f>
        <v>2024-Q1</v>
      </c>
    </row>
    <row r="212" spans="1:14" hidden="1" x14ac:dyDescent="0.3">
      <c r="A212" t="s">
        <v>524</v>
      </c>
      <c r="B212" t="s">
        <v>276</v>
      </c>
      <c r="C212" t="s">
        <v>277</v>
      </c>
      <c r="D212" t="s">
        <v>278</v>
      </c>
      <c r="E212" t="s">
        <v>101</v>
      </c>
      <c r="F212" t="s">
        <v>232</v>
      </c>
      <c r="G212" t="s">
        <v>6</v>
      </c>
      <c r="H212" s="2">
        <v>45304</v>
      </c>
      <c r="I212" s="3"/>
      <c r="J212" t="str">
        <f>IF(Table1[[#This Row],[Purchase Amount]]&gt;0,"Purchased Successfully","Not purchased Successfully" )</f>
        <v>Not purchased Successfully</v>
      </c>
      <c r="K212" s="5">
        <f>Table1[[#This Row],[Purchase Amount]]/10</f>
        <v>0</v>
      </c>
      <c r="L212">
        <f t="shared" si="3"/>
        <v>2024</v>
      </c>
      <c r="M212">
        <f>ROUNDUP(MONTH(Table1[[#This Row],[Date]])/3,0)</f>
        <v>1</v>
      </c>
      <c r="N212" t="str">
        <f>CONCATENATE(Table1[[#This Row],[Year]],"-Q",Table1[[#This Row],[Quarter]])</f>
        <v>2024-Q1</v>
      </c>
    </row>
    <row r="213" spans="1:14" x14ac:dyDescent="0.3">
      <c r="A213" t="s">
        <v>525</v>
      </c>
      <c r="B213" t="s">
        <v>433</v>
      </c>
      <c r="C213" t="s">
        <v>434</v>
      </c>
      <c r="D213" t="s">
        <v>435</v>
      </c>
      <c r="E213" t="s">
        <v>265</v>
      </c>
      <c r="F213" t="s">
        <v>164</v>
      </c>
      <c r="G213" t="s">
        <v>6</v>
      </c>
      <c r="H213" s="2">
        <v>45304</v>
      </c>
      <c r="I213" s="3">
        <v>785</v>
      </c>
      <c r="J213" t="str">
        <f>IF(Table1[[#This Row],[Purchase Amount]]&gt;0,"Purchased Successfully","Not purchased Successfully" )</f>
        <v>Purchased Successfully</v>
      </c>
      <c r="K213" s="5">
        <f>Table1[[#This Row],[Purchase Amount]]/10</f>
        <v>78.5</v>
      </c>
      <c r="L213">
        <f t="shared" si="3"/>
        <v>2024</v>
      </c>
      <c r="M213">
        <f>ROUNDUP(MONTH(Table1[[#This Row],[Date]])/3,0)</f>
        <v>1</v>
      </c>
      <c r="N213" t="str">
        <f>CONCATENATE(Table1[[#This Row],[Year]],"-Q",Table1[[#This Row],[Quarter]])</f>
        <v>2024-Q1</v>
      </c>
    </row>
    <row r="214" spans="1:14" x14ac:dyDescent="0.3">
      <c r="A214" t="s">
        <v>526</v>
      </c>
      <c r="B214" t="s">
        <v>75</v>
      </c>
      <c r="C214" t="s">
        <v>76</v>
      </c>
      <c r="D214" t="s">
        <v>77</v>
      </c>
      <c r="E214" t="s">
        <v>41</v>
      </c>
      <c r="F214" t="s">
        <v>83</v>
      </c>
      <c r="G214" t="s">
        <v>13</v>
      </c>
      <c r="H214" s="2">
        <v>45304</v>
      </c>
      <c r="I214" s="3">
        <v>75</v>
      </c>
      <c r="J214" t="str">
        <f>IF(Table1[[#This Row],[Purchase Amount]]&gt;0,"Purchased Successfully","Not purchased Successfully" )</f>
        <v>Purchased Successfully</v>
      </c>
      <c r="K214" s="5">
        <f>Table1[[#This Row],[Purchase Amount]]/10</f>
        <v>7.5</v>
      </c>
      <c r="L214">
        <f t="shared" si="3"/>
        <v>2024</v>
      </c>
      <c r="M214">
        <f>ROUNDUP(MONTH(Table1[[#This Row],[Date]])/3,0)</f>
        <v>1</v>
      </c>
      <c r="N214" t="str">
        <f>CONCATENATE(Table1[[#This Row],[Year]],"-Q",Table1[[#This Row],[Quarter]])</f>
        <v>2024-Q1</v>
      </c>
    </row>
    <row r="215" spans="1:14" x14ac:dyDescent="0.3">
      <c r="A215" t="s">
        <v>527</v>
      </c>
      <c r="B215" t="s">
        <v>143</v>
      </c>
      <c r="C215" t="s">
        <v>144</v>
      </c>
      <c r="D215" t="s">
        <v>145</v>
      </c>
      <c r="E215" t="s">
        <v>101</v>
      </c>
      <c r="F215" t="s">
        <v>19</v>
      </c>
      <c r="G215" t="s">
        <v>26</v>
      </c>
      <c r="H215" s="2">
        <v>45305</v>
      </c>
      <c r="I215" s="3">
        <v>880</v>
      </c>
      <c r="J215" t="str">
        <f>IF(Table1[[#This Row],[Purchase Amount]]&gt;0,"Purchased Successfully","Not purchased Successfully" )</f>
        <v>Purchased Successfully</v>
      </c>
      <c r="K215" s="5">
        <f>Table1[[#This Row],[Purchase Amount]]/10</f>
        <v>88</v>
      </c>
      <c r="L215">
        <f t="shared" si="3"/>
        <v>2024</v>
      </c>
      <c r="M215">
        <f>ROUNDUP(MONTH(Table1[[#This Row],[Date]])/3,0)</f>
        <v>1</v>
      </c>
      <c r="N215" t="str">
        <f>CONCATENATE(Table1[[#This Row],[Year]],"-Q",Table1[[#This Row],[Quarter]])</f>
        <v>2024-Q1</v>
      </c>
    </row>
    <row r="216" spans="1:14" x14ac:dyDescent="0.3">
      <c r="A216" t="s">
        <v>528</v>
      </c>
      <c r="B216" t="s">
        <v>529</v>
      </c>
      <c r="C216" t="s">
        <v>530</v>
      </c>
      <c r="D216" t="s">
        <v>531</v>
      </c>
      <c r="E216" t="s">
        <v>24</v>
      </c>
      <c r="F216" t="s">
        <v>356</v>
      </c>
      <c r="G216" t="s">
        <v>6</v>
      </c>
      <c r="H216" s="2">
        <v>45305</v>
      </c>
      <c r="I216" s="3">
        <v>90</v>
      </c>
      <c r="J216" t="str">
        <f>IF(Table1[[#This Row],[Purchase Amount]]&gt;0,"Purchased Successfully","Not purchased Successfully" )</f>
        <v>Purchased Successfully</v>
      </c>
      <c r="K216" s="5">
        <f>Table1[[#This Row],[Purchase Amount]]/10</f>
        <v>9</v>
      </c>
      <c r="L216">
        <f t="shared" si="3"/>
        <v>2024</v>
      </c>
      <c r="M216">
        <f>ROUNDUP(MONTH(Table1[[#This Row],[Date]])/3,0)</f>
        <v>1</v>
      </c>
      <c r="N216" t="str">
        <f>CONCATENATE(Table1[[#This Row],[Year]],"-Q",Table1[[#This Row],[Quarter]])</f>
        <v>2024-Q1</v>
      </c>
    </row>
    <row r="217" spans="1:14" x14ac:dyDescent="0.3">
      <c r="A217" t="s">
        <v>532</v>
      </c>
      <c r="B217" t="s">
        <v>258</v>
      </c>
      <c r="C217" t="s">
        <v>259</v>
      </c>
      <c r="D217" t="s">
        <v>260</v>
      </c>
      <c r="E217" t="s">
        <v>24</v>
      </c>
      <c r="F217" t="s">
        <v>444</v>
      </c>
      <c r="G217" t="s">
        <v>13</v>
      </c>
      <c r="H217" s="2">
        <v>45305</v>
      </c>
      <c r="I217" s="3">
        <v>940</v>
      </c>
      <c r="J217" t="str">
        <f>IF(Table1[[#This Row],[Purchase Amount]]&gt;0,"Purchased Successfully","Not purchased Successfully" )</f>
        <v>Purchased Successfully</v>
      </c>
      <c r="K217" s="5">
        <f>Table1[[#This Row],[Purchase Amount]]/10</f>
        <v>94</v>
      </c>
      <c r="L217">
        <f t="shared" si="3"/>
        <v>2024</v>
      </c>
      <c r="M217">
        <f>ROUNDUP(MONTH(Table1[[#This Row],[Date]])/3,0)</f>
        <v>1</v>
      </c>
      <c r="N217" t="str">
        <f>CONCATENATE(Table1[[#This Row],[Year]],"-Q",Table1[[#This Row],[Quarter]])</f>
        <v>2024-Q1</v>
      </c>
    </row>
    <row r="218" spans="1:14" x14ac:dyDescent="0.3">
      <c r="A218" t="s">
        <v>533</v>
      </c>
      <c r="B218" t="s">
        <v>70</v>
      </c>
      <c r="C218" t="s">
        <v>71</v>
      </c>
      <c r="D218" t="s">
        <v>72</v>
      </c>
      <c r="E218" t="s">
        <v>11</v>
      </c>
      <c r="F218" t="s">
        <v>302</v>
      </c>
      <c r="G218" t="s">
        <v>6</v>
      </c>
      <c r="H218" s="2">
        <v>45305</v>
      </c>
      <c r="I218" s="3">
        <v>65</v>
      </c>
      <c r="J218" t="str">
        <f>IF(Table1[[#This Row],[Purchase Amount]]&gt;0,"Purchased Successfully","Not purchased Successfully" )</f>
        <v>Purchased Successfully</v>
      </c>
      <c r="K218" s="5">
        <f>Table1[[#This Row],[Purchase Amount]]/10</f>
        <v>6.5</v>
      </c>
      <c r="L218">
        <f t="shared" si="3"/>
        <v>2024</v>
      </c>
      <c r="M218">
        <f>ROUNDUP(MONTH(Table1[[#This Row],[Date]])/3,0)</f>
        <v>1</v>
      </c>
      <c r="N218" t="str">
        <f>CONCATENATE(Table1[[#This Row],[Year]],"-Q",Table1[[#This Row],[Quarter]])</f>
        <v>2024-Q1</v>
      </c>
    </row>
    <row r="219" spans="1:14" x14ac:dyDescent="0.3">
      <c r="A219" t="s">
        <v>534</v>
      </c>
      <c r="B219" t="s">
        <v>229</v>
      </c>
      <c r="C219" t="s">
        <v>230</v>
      </c>
      <c r="D219" t="s">
        <v>231</v>
      </c>
      <c r="E219" t="s">
        <v>62</v>
      </c>
      <c r="F219" t="s">
        <v>502</v>
      </c>
      <c r="G219" t="s">
        <v>6</v>
      </c>
      <c r="H219" s="2">
        <v>45305</v>
      </c>
      <c r="I219" s="3">
        <v>15</v>
      </c>
      <c r="J219" t="str">
        <f>IF(Table1[[#This Row],[Purchase Amount]]&gt;0,"Purchased Successfully","Not purchased Successfully" )</f>
        <v>Purchased Successfully</v>
      </c>
      <c r="K219" s="5">
        <f>Table1[[#This Row],[Purchase Amount]]/10</f>
        <v>1.5</v>
      </c>
      <c r="L219">
        <f t="shared" si="3"/>
        <v>2024</v>
      </c>
      <c r="M219">
        <f>ROUNDUP(MONTH(Table1[[#This Row],[Date]])/3,0)</f>
        <v>1</v>
      </c>
      <c r="N219" t="str">
        <f>CONCATENATE(Table1[[#This Row],[Year]],"-Q",Table1[[#This Row],[Quarter]])</f>
        <v>2024-Q1</v>
      </c>
    </row>
    <row r="220" spans="1:14" x14ac:dyDescent="0.3">
      <c r="A220" t="s">
        <v>535</v>
      </c>
      <c r="B220" t="s">
        <v>93</v>
      </c>
      <c r="C220" t="s">
        <v>94</v>
      </c>
      <c r="D220" t="s">
        <v>95</v>
      </c>
      <c r="E220" t="s">
        <v>62</v>
      </c>
      <c r="F220" t="s">
        <v>130</v>
      </c>
      <c r="G220" t="s">
        <v>13</v>
      </c>
      <c r="H220" s="2">
        <v>45305</v>
      </c>
      <c r="I220" s="3">
        <v>945</v>
      </c>
      <c r="J220" t="str">
        <f>IF(Table1[[#This Row],[Purchase Amount]]&gt;0,"Purchased Successfully","Not purchased Successfully" )</f>
        <v>Purchased Successfully</v>
      </c>
      <c r="K220" s="5">
        <f>Table1[[#This Row],[Purchase Amount]]/10</f>
        <v>94.5</v>
      </c>
      <c r="L220">
        <f t="shared" si="3"/>
        <v>2024</v>
      </c>
      <c r="M220">
        <f>ROUNDUP(MONTH(Table1[[#This Row],[Date]])/3,0)</f>
        <v>1</v>
      </c>
      <c r="N220" t="str">
        <f>CONCATENATE(Table1[[#This Row],[Year]],"-Q",Table1[[#This Row],[Quarter]])</f>
        <v>2024-Q1</v>
      </c>
    </row>
    <row r="221" spans="1:14" x14ac:dyDescent="0.3">
      <c r="A221" t="s">
        <v>536</v>
      </c>
      <c r="B221" t="s">
        <v>390</v>
      </c>
      <c r="C221" t="s">
        <v>391</v>
      </c>
      <c r="D221" t="s">
        <v>392</v>
      </c>
      <c r="E221" t="s">
        <v>62</v>
      </c>
      <c r="F221" t="s">
        <v>146</v>
      </c>
      <c r="G221" t="s">
        <v>26</v>
      </c>
      <c r="H221" s="2">
        <v>45306</v>
      </c>
      <c r="I221" s="3">
        <v>395</v>
      </c>
      <c r="J221" t="str">
        <f>IF(Table1[[#This Row],[Purchase Amount]]&gt;0,"Purchased Successfully","Not purchased Successfully" )</f>
        <v>Purchased Successfully</v>
      </c>
      <c r="K221" s="5">
        <f>Table1[[#This Row],[Purchase Amount]]/10</f>
        <v>39.5</v>
      </c>
      <c r="L221">
        <f t="shared" si="3"/>
        <v>2024</v>
      </c>
      <c r="M221">
        <f>ROUNDUP(MONTH(Table1[[#This Row],[Date]])/3,0)</f>
        <v>1</v>
      </c>
      <c r="N221" t="str">
        <f>CONCATENATE(Table1[[#This Row],[Year]],"-Q",Table1[[#This Row],[Quarter]])</f>
        <v>2024-Q1</v>
      </c>
    </row>
    <row r="222" spans="1:14" hidden="1" x14ac:dyDescent="0.3">
      <c r="A222" t="s">
        <v>537</v>
      </c>
      <c r="B222" t="s">
        <v>79</v>
      </c>
      <c r="C222" t="s">
        <v>80</v>
      </c>
      <c r="D222" t="s">
        <v>81</v>
      </c>
      <c r="E222" t="s">
        <v>82</v>
      </c>
      <c r="F222" t="s">
        <v>342</v>
      </c>
      <c r="G222" t="s">
        <v>26</v>
      </c>
      <c r="H222" s="2">
        <v>45307</v>
      </c>
      <c r="I222" s="3"/>
      <c r="J222" t="str">
        <f>IF(Table1[[#This Row],[Purchase Amount]]&gt;0,"Purchased Successfully","Not purchased Successfully" )</f>
        <v>Not purchased Successfully</v>
      </c>
      <c r="K222" s="5">
        <f>Table1[[#This Row],[Purchase Amount]]/10</f>
        <v>0</v>
      </c>
      <c r="L222">
        <f t="shared" si="3"/>
        <v>2024</v>
      </c>
      <c r="M222">
        <f>ROUNDUP(MONTH(Table1[[#This Row],[Date]])/3,0)</f>
        <v>1</v>
      </c>
      <c r="N222" t="str">
        <f>CONCATENATE(Table1[[#This Row],[Year]],"-Q",Table1[[#This Row],[Quarter]])</f>
        <v>2024-Q1</v>
      </c>
    </row>
    <row r="223" spans="1:14" hidden="1" x14ac:dyDescent="0.3">
      <c r="A223" t="s">
        <v>538</v>
      </c>
      <c r="B223" t="s">
        <v>182</v>
      </c>
      <c r="C223" t="s">
        <v>183</v>
      </c>
      <c r="D223" t="s">
        <v>184</v>
      </c>
      <c r="E223" t="s">
        <v>101</v>
      </c>
      <c r="F223" t="s">
        <v>102</v>
      </c>
      <c r="G223" t="s">
        <v>6</v>
      </c>
      <c r="H223" s="2">
        <v>45307</v>
      </c>
      <c r="I223" s="3"/>
      <c r="J223" t="str">
        <f>IF(Table1[[#This Row],[Purchase Amount]]&gt;0,"Purchased Successfully","Not purchased Successfully" )</f>
        <v>Not purchased Successfully</v>
      </c>
      <c r="K223" s="5">
        <f>Table1[[#This Row],[Purchase Amount]]/10</f>
        <v>0</v>
      </c>
      <c r="L223">
        <f t="shared" si="3"/>
        <v>2024</v>
      </c>
      <c r="M223">
        <f>ROUNDUP(MONTH(Table1[[#This Row],[Date]])/3,0)</f>
        <v>1</v>
      </c>
      <c r="N223" t="str">
        <f>CONCATENATE(Table1[[#This Row],[Year]],"-Q",Table1[[#This Row],[Quarter]])</f>
        <v>2024-Q1</v>
      </c>
    </row>
    <row r="224" spans="1:14" hidden="1" x14ac:dyDescent="0.3">
      <c r="A224" t="s">
        <v>539</v>
      </c>
      <c r="B224" t="s">
        <v>108</v>
      </c>
      <c r="C224" t="s">
        <v>109</v>
      </c>
      <c r="D224" t="s">
        <v>110</v>
      </c>
      <c r="E224" t="s">
        <v>24</v>
      </c>
      <c r="F224" t="s">
        <v>153</v>
      </c>
      <c r="G224" t="s">
        <v>13</v>
      </c>
      <c r="H224" s="2">
        <v>45307</v>
      </c>
      <c r="I224" s="3"/>
      <c r="J224" t="str">
        <f>IF(Table1[[#This Row],[Purchase Amount]]&gt;0,"Purchased Successfully","Not purchased Successfully" )</f>
        <v>Not purchased Successfully</v>
      </c>
      <c r="K224" s="5">
        <f>Table1[[#This Row],[Purchase Amount]]/10</f>
        <v>0</v>
      </c>
      <c r="L224">
        <f t="shared" si="3"/>
        <v>2024</v>
      </c>
      <c r="M224">
        <f>ROUNDUP(MONTH(Table1[[#This Row],[Date]])/3,0)</f>
        <v>1</v>
      </c>
      <c r="N224" t="str">
        <f>CONCATENATE(Table1[[#This Row],[Year]],"-Q",Table1[[#This Row],[Quarter]])</f>
        <v>2024-Q1</v>
      </c>
    </row>
    <row r="225" spans="1:14" x14ac:dyDescent="0.3">
      <c r="A225" t="s">
        <v>540</v>
      </c>
      <c r="B225" t="s">
        <v>374</v>
      </c>
      <c r="C225" t="s">
        <v>375</v>
      </c>
      <c r="D225" t="s">
        <v>376</v>
      </c>
      <c r="E225" t="s">
        <v>24</v>
      </c>
      <c r="F225" t="s">
        <v>541</v>
      </c>
      <c r="G225" t="s">
        <v>13</v>
      </c>
      <c r="H225" s="2">
        <v>45307</v>
      </c>
      <c r="I225" s="3">
        <v>945</v>
      </c>
      <c r="J225" t="str">
        <f>IF(Table1[[#This Row],[Purchase Amount]]&gt;0,"Purchased Successfully","Not purchased Successfully" )</f>
        <v>Purchased Successfully</v>
      </c>
      <c r="K225" s="5">
        <f>Table1[[#This Row],[Purchase Amount]]/10</f>
        <v>94.5</v>
      </c>
      <c r="L225">
        <f t="shared" si="3"/>
        <v>2024</v>
      </c>
      <c r="M225">
        <f>ROUNDUP(MONTH(Table1[[#This Row],[Date]])/3,0)</f>
        <v>1</v>
      </c>
      <c r="N225" t="str">
        <f>CONCATENATE(Table1[[#This Row],[Year]],"-Q",Table1[[#This Row],[Quarter]])</f>
        <v>2024-Q1</v>
      </c>
    </row>
    <row r="226" spans="1:14" x14ac:dyDescent="0.3">
      <c r="A226" t="s">
        <v>542</v>
      </c>
      <c r="B226" t="s">
        <v>138</v>
      </c>
      <c r="C226" t="s">
        <v>139</v>
      </c>
      <c r="D226" t="s">
        <v>140</v>
      </c>
      <c r="E226" t="s">
        <v>4</v>
      </c>
      <c r="F226" t="s">
        <v>440</v>
      </c>
      <c r="G226" t="s">
        <v>13</v>
      </c>
      <c r="H226" s="2">
        <v>45307</v>
      </c>
      <c r="I226" s="3">
        <v>595</v>
      </c>
      <c r="J226" t="str">
        <f>IF(Table1[[#This Row],[Purchase Amount]]&gt;0,"Purchased Successfully","Not purchased Successfully" )</f>
        <v>Purchased Successfully</v>
      </c>
      <c r="K226" s="5">
        <f>Table1[[#This Row],[Purchase Amount]]/10</f>
        <v>59.5</v>
      </c>
      <c r="L226">
        <f t="shared" si="3"/>
        <v>2024</v>
      </c>
      <c r="M226">
        <f>ROUNDUP(MONTH(Table1[[#This Row],[Date]])/3,0)</f>
        <v>1</v>
      </c>
      <c r="N226" t="str">
        <f>CONCATENATE(Table1[[#This Row],[Year]],"-Q",Table1[[#This Row],[Quarter]])</f>
        <v>2024-Q1</v>
      </c>
    </row>
    <row r="227" spans="1:14" hidden="1" x14ac:dyDescent="0.3">
      <c r="A227" t="s">
        <v>543</v>
      </c>
      <c r="B227" t="s">
        <v>75</v>
      </c>
      <c r="C227" t="s">
        <v>76</v>
      </c>
      <c r="D227" t="s">
        <v>77</v>
      </c>
      <c r="E227" t="s">
        <v>41</v>
      </c>
      <c r="F227" t="s">
        <v>96</v>
      </c>
      <c r="G227" t="s">
        <v>13</v>
      </c>
      <c r="H227" s="2">
        <v>45308</v>
      </c>
      <c r="I227" s="3"/>
      <c r="J227" t="str">
        <f>IF(Table1[[#This Row],[Purchase Amount]]&gt;0,"Purchased Successfully","Not purchased Successfully" )</f>
        <v>Not purchased Successfully</v>
      </c>
      <c r="K227" s="5">
        <f>Table1[[#This Row],[Purchase Amount]]/10</f>
        <v>0</v>
      </c>
      <c r="L227">
        <f t="shared" si="3"/>
        <v>2024</v>
      </c>
      <c r="M227">
        <f>ROUNDUP(MONTH(Table1[[#This Row],[Date]])/3,0)</f>
        <v>1</v>
      </c>
      <c r="N227" t="str">
        <f>CONCATENATE(Table1[[#This Row],[Year]],"-Q",Table1[[#This Row],[Quarter]])</f>
        <v>2024-Q1</v>
      </c>
    </row>
    <row r="228" spans="1:14" hidden="1" x14ac:dyDescent="0.3">
      <c r="A228" t="s">
        <v>544</v>
      </c>
      <c r="B228" t="s">
        <v>390</v>
      </c>
      <c r="C228" t="s">
        <v>391</v>
      </c>
      <c r="D228" t="s">
        <v>392</v>
      </c>
      <c r="E228" t="s">
        <v>62</v>
      </c>
      <c r="F228" t="s">
        <v>342</v>
      </c>
      <c r="G228" t="s">
        <v>6</v>
      </c>
      <c r="H228" s="2">
        <v>45308</v>
      </c>
      <c r="I228" s="3"/>
      <c r="J228" t="str">
        <f>IF(Table1[[#This Row],[Purchase Amount]]&gt;0,"Purchased Successfully","Not purchased Successfully" )</f>
        <v>Not purchased Successfully</v>
      </c>
      <c r="K228" s="5">
        <f>Table1[[#This Row],[Purchase Amount]]/10</f>
        <v>0</v>
      </c>
      <c r="L228">
        <f t="shared" si="3"/>
        <v>2024</v>
      </c>
      <c r="M228">
        <f>ROUNDUP(MONTH(Table1[[#This Row],[Date]])/3,0)</f>
        <v>1</v>
      </c>
      <c r="N228" t="str">
        <f>CONCATENATE(Table1[[#This Row],[Year]],"-Q",Table1[[#This Row],[Quarter]])</f>
        <v>2024-Q1</v>
      </c>
    </row>
    <row r="229" spans="1:14" x14ac:dyDescent="0.3">
      <c r="A229" t="s">
        <v>545</v>
      </c>
      <c r="B229" t="s">
        <v>203</v>
      </c>
      <c r="C229" t="s">
        <v>204</v>
      </c>
      <c r="D229" t="s">
        <v>205</v>
      </c>
      <c r="E229" t="s">
        <v>24</v>
      </c>
      <c r="F229" t="s">
        <v>5</v>
      </c>
      <c r="G229" t="s">
        <v>26</v>
      </c>
      <c r="H229" s="2">
        <v>45308</v>
      </c>
      <c r="I229" s="3">
        <v>365</v>
      </c>
      <c r="J229" t="str">
        <f>IF(Table1[[#This Row],[Purchase Amount]]&gt;0,"Purchased Successfully","Not purchased Successfully" )</f>
        <v>Purchased Successfully</v>
      </c>
      <c r="K229" s="5">
        <f>Table1[[#This Row],[Purchase Amount]]/10</f>
        <v>36.5</v>
      </c>
      <c r="L229">
        <f t="shared" si="3"/>
        <v>2024</v>
      </c>
      <c r="M229">
        <f>ROUNDUP(MONTH(Table1[[#This Row],[Date]])/3,0)</f>
        <v>1</v>
      </c>
      <c r="N229" t="str">
        <f>CONCATENATE(Table1[[#This Row],[Year]],"-Q",Table1[[#This Row],[Quarter]])</f>
        <v>2024-Q1</v>
      </c>
    </row>
    <row r="230" spans="1:14" x14ac:dyDescent="0.3">
      <c r="A230" t="s">
        <v>546</v>
      </c>
      <c r="B230" t="s">
        <v>173</v>
      </c>
      <c r="C230" t="s">
        <v>174</v>
      </c>
      <c r="D230" t="s">
        <v>175</v>
      </c>
      <c r="E230" t="s">
        <v>11</v>
      </c>
      <c r="F230" t="s">
        <v>176</v>
      </c>
      <c r="G230" t="s">
        <v>6</v>
      </c>
      <c r="H230" s="2">
        <v>45308</v>
      </c>
      <c r="I230" s="3">
        <v>1680</v>
      </c>
      <c r="J230" t="str">
        <f>IF(Table1[[#This Row],[Purchase Amount]]&gt;0,"Purchased Successfully","Not purchased Successfully" )</f>
        <v>Purchased Successfully</v>
      </c>
      <c r="K230" s="5">
        <f>Table1[[#This Row],[Purchase Amount]]/10</f>
        <v>168</v>
      </c>
      <c r="L230">
        <f t="shared" si="3"/>
        <v>2024</v>
      </c>
      <c r="M230">
        <f>ROUNDUP(MONTH(Table1[[#This Row],[Date]])/3,0)</f>
        <v>1</v>
      </c>
      <c r="N230" t="str">
        <f>CONCATENATE(Table1[[#This Row],[Year]],"-Q",Table1[[#This Row],[Quarter]])</f>
        <v>2024-Q1</v>
      </c>
    </row>
    <row r="231" spans="1:14" x14ac:dyDescent="0.3">
      <c r="A231" t="s">
        <v>547</v>
      </c>
      <c r="B231" t="s">
        <v>223</v>
      </c>
      <c r="C231" t="s">
        <v>224</v>
      </c>
      <c r="D231" t="s">
        <v>225</v>
      </c>
      <c r="E231" t="s">
        <v>226</v>
      </c>
      <c r="F231" t="s">
        <v>31</v>
      </c>
      <c r="G231" t="s">
        <v>26</v>
      </c>
      <c r="H231" s="2">
        <v>45308</v>
      </c>
      <c r="I231" s="3">
        <v>835</v>
      </c>
      <c r="J231" t="str">
        <f>IF(Table1[[#This Row],[Purchase Amount]]&gt;0,"Purchased Successfully","Not purchased Successfully" )</f>
        <v>Purchased Successfully</v>
      </c>
      <c r="K231" s="5">
        <f>Table1[[#This Row],[Purchase Amount]]/10</f>
        <v>83.5</v>
      </c>
      <c r="L231">
        <f t="shared" si="3"/>
        <v>2024</v>
      </c>
      <c r="M231">
        <f>ROUNDUP(MONTH(Table1[[#This Row],[Date]])/3,0)</f>
        <v>1</v>
      </c>
      <c r="N231" t="str">
        <f>CONCATENATE(Table1[[#This Row],[Year]],"-Q",Table1[[#This Row],[Quarter]])</f>
        <v>2024-Q1</v>
      </c>
    </row>
    <row r="232" spans="1:14" x14ac:dyDescent="0.3">
      <c r="A232" t="s">
        <v>548</v>
      </c>
      <c r="B232" t="s">
        <v>244</v>
      </c>
      <c r="C232" t="s">
        <v>245</v>
      </c>
      <c r="D232" t="s">
        <v>246</v>
      </c>
      <c r="E232" t="s">
        <v>41</v>
      </c>
      <c r="F232" t="s">
        <v>47</v>
      </c>
      <c r="G232" t="s">
        <v>13</v>
      </c>
      <c r="H232" s="2">
        <v>45308</v>
      </c>
      <c r="I232" s="3">
        <v>190</v>
      </c>
      <c r="J232" t="str">
        <f>IF(Table1[[#This Row],[Purchase Amount]]&gt;0,"Purchased Successfully","Not purchased Successfully" )</f>
        <v>Purchased Successfully</v>
      </c>
      <c r="K232" s="5">
        <f>Table1[[#This Row],[Purchase Amount]]/10</f>
        <v>19</v>
      </c>
      <c r="L232">
        <f t="shared" si="3"/>
        <v>2024</v>
      </c>
      <c r="M232">
        <f>ROUNDUP(MONTH(Table1[[#This Row],[Date]])/3,0)</f>
        <v>1</v>
      </c>
      <c r="N232" t="str">
        <f>CONCATENATE(Table1[[#This Row],[Year]],"-Q",Table1[[#This Row],[Quarter]])</f>
        <v>2024-Q1</v>
      </c>
    </row>
    <row r="233" spans="1:14" hidden="1" x14ac:dyDescent="0.3">
      <c r="A233" t="s">
        <v>549</v>
      </c>
      <c r="B233" t="s">
        <v>429</v>
      </c>
      <c r="C233" t="s">
        <v>430</v>
      </c>
      <c r="D233" t="s">
        <v>431</v>
      </c>
      <c r="E233" t="s">
        <v>4</v>
      </c>
      <c r="F233" t="s">
        <v>221</v>
      </c>
      <c r="G233" t="s">
        <v>6</v>
      </c>
      <c r="H233" s="2">
        <v>45309</v>
      </c>
      <c r="I233" s="3"/>
      <c r="J233" t="str">
        <f>IF(Table1[[#This Row],[Purchase Amount]]&gt;0,"Purchased Successfully","Not purchased Successfully" )</f>
        <v>Not purchased Successfully</v>
      </c>
      <c r="K233" s="5">
        <f>Table1[[#This Row],[Purchase Amount]]/10</f>
        <v>0</v>
      </c>
      <c r="L233">
        <f t="shared" si="3"/>
        <v>2024</v>
      </c>
      <c r="M233">
        <f>ROUNDUP(MONTH(Table1[[#This Row],[Date]])/3,0)</f>
        <v>1</v>
      </c>
      <c r="N233" t="str">
        <f>CONCATENATE(Table1[[#This Row],[Year]],"-Q",Table1[[#This Row],[Quarter]])</f>
        <v>2024-Q1</v>
      </c>
    </row>
    <row r="234" spans="1:14" hidden="1" x14ac:dyDescent="0.3">
      <c r="A234" t="s">
        <v>550</v>
      </c>
      <c r="B234" t="s">
        <v>249</v>
      </c>
      <c r="C234" t="s">
        <v>250</v>
      </c>
      <c r="D234" t="s">
        <v>251</v>
      </c>
      <c r="E234" t="s">
        <v>226</v>
      </c>
      <c r="F234" t="s">
        <v>136</v>
      </c>
      <c r="G234" t="s">
        <v>13</v>
      </c>
      <c r="H234" s="2">
        <v>45309</v>
      </c>
      <c r="I234" s="3"/>
      <c r="J234" t="str">
        <f>IF(Table1[[#This Row],[Purchase Amount]]&gt;0,"Purchased Successfully","Not purchased Successfully" )</f>
        <v>Not purchased Successfully</v>
      </c>
      <c r="K234" s="5">
        <f>Table1[[#This Row],[Purchase Amount]]/10</f>
        <v>0</v>
      </c>
      <c r="L234">
        <f t="shared" si="3"/>
        <v>2024</v>
      </c>
      <c r="M234">
        <f>ROUNDUP(MONTH(Table1[[#This Row],[Date]])/3,0)</f>
        <v>1</v>
      </c>
      <c r="N234" t="str">
        <f>CONCATENATE(Table1[[#This Row],[Year]],"-Q",Table1[[#This Row],[Quarter]])</f>
        <v>2024-Q1</v>
      </c>
    </row>
    <row r="235" spans="1:14" x14ac:dyDescent="0.3">
      <c r="A235" t="s">
        <v>551</v>
      </c>
      <c r="B235" t="s">
        <v>191</v>
      </c>
      <c r="C235" t="s">
        <v>192</v>
      </c>
      <c r="D235" t="s">
        <v>193</v>
      </c>
      <c r="E235" t="s">
        <v>89</v>
      </c>
      <c r="F235" t="s">
        <v>102</v>
      </c>
      <c r="G235" t="s">
        <v>84</v>
      </c>
      <c r="H235" s="2">
        <v>45309</v>
      </c>
      <c r="I235" s="3">
        <v>1815</v>
      </c>
      <c r="J235" t="str">
        <f>IF(Table1[[#This Row],[Purchase Amount]]&gt;0,"Purchased Successfully","Not purchased Successfully" )</f>
        <v>Purchased Successfully</v>
      </c>
      <c r="K235" s="5">
        <f>Table1[[#This Row],[Purchase Amount]]/10</f>
        <v>181.5</v>
      </c>
      <c r="L235">
        <f t="shared" si="3"/>
        <v>2024</v>
      </c>
      <c r="M235">
        <f>ROUNDUP(MONTH(Table1[[#This Row],[Date]])/3,0)</f>
        <v>1</v>
      </c>
      <c r="N235" t="str">
        <f>CONCATENATE(Table1[[#This Row],[Year]],"-Q",Table1[[#This Row],[Quarter]])</f>
        <v>2024-Q1</v>
      </c>
    </row>
    <row r="236" spans="1:14" x14ac:dyDescent="0.3">
      <c r="A236" t="s">
        <v>552</v>
      </c>
      <c r="B236" t="s">
        <v>285</v>
      </c>
      <c r="C236" t="s">
        <v>286</v>
      </c>
      <c r="D236" t="s">
        <v>287</v>
      </c>
      <c r="E236" t="s">
        <v>4</v>
      </c>
      <c r="F236" t="s">
        <v>47</v>
      </c>
      <c r="G236" t="s">
        <v>13</v>
      </c>
      <c r="H236" s="2">
        <v>45309</v>
      </c>
      <c r="I236" s="3">
        <v>720</v>
      </c>
      <c r="J236" t="str">
        <f>IF(Table1[[#This Row],[Purchase Amount]]&gt;0,"Purchased Successfully","Not purchased Successfully" )</f>
        <v>Purchased Successfully</v>
      </c>
      <c r="K236" s="5">
        <f>Table1[[#This Row],[Purchase Amount]]/10</f>
        <v>72</v>
      </c>
      <c r="L236">
        <f t="shared" si="3"/>
        <v>2024</v>
      </c>
      <c r="M236">
        <f>ROUNDUP(MONTH(Table1[[#This Row],[Date]])/3,0)</f>
        <v>1</v>
      </c>
      <c r="N236" t="str">
        <f>CONCATENATE(Table1[[#This Row],[Year]],"-Q",Table1[[#This Row],[Quarter]])</f>
        <v>2024-Q1</v>
      </c>
    </row>
    <row r="237" spans="1:14" x14ac:dyDescent="0.3">
      <c r="A237" t="s">
        <v>553</v>
      </c>
      <c r="B237" t="s">
        <v>446</v>
      </c>
      <c r="C237" t="s">
        <v>447</v>
      </c>
      <c r="D237" t="s">
        <v>448</v>
      </c>
      <c r="E237" t="s">
        <v>62</v>
      </c>
      <c r="F237" t="s">
        <v>403</v>
      </c>
      <c r="G237" t="s">
        <v>6</v>
      </c>
      <c r="H237" s="2">
        <v>45309</v>
      </c>
      <c r="I237" s="3">
        <v>75</v>
      </c>
      <c r="J237" t="str">
        <f>IF(Table1[[#This Row],[Purchase Amount]]&gt;0,"Purchased Successfully","Not purchased Successfully" )</f>
        <v>Purchased Successfully</v>
      </c>
      <c r="K237" s="5">
        <f>Table1[[#This Row],[Purchase Amount]]/10</f>
        <v>7.5</v>
      </c>
      <c r="L237">
        <f t="shared" si="3"/>
        <v>2024</v>
      </c>
      <c r="M237">
        <f>ROUNDUP(MONTH(Table1[[#This Row],[Date]])/3,0)</f>
        <v>1</v>
      </c>
      <c r="N237" t="str">
        <f>CONCATENATE(Table1[[#This Row],[Year]],"-Q",Table1[[#This Row],[Quarter]])</f>
        <v>2024-Q1</v>
      </c>
    </row>
    <row r="238" spans="1:14" hidden="1" x14ac:dyDescent="0.3">
      <c r="A238" t="s">
        <v>554</v>
      </c>
      <c r="B238" t="s">
        <v>203</v>
      </c>
      <c r="C238" t="s">
        <v>204</v>
      </c>
      <c r="D238" t="s">
        <v>205</v>
      </c>
      <c r="E238" t="s">
        <v>24</v>
      </c>
      <c r="F238" t="s">
        <v>555</v>
      </c>
      <c r="G238" t="s">
        <v>26</v>
      </c>
      <c r="H238" s="2">
        <v>45310</v>
      </c>
      <c r="I238" s="3"/>
      <c r="J238" t="str">
        <f>IF(Table1[[#This Row],[Purchase Amount]]&gt;0,"Purchased Successfully","Not purchased Successfully" )</f>
        <v>Not purchased Successfully</v>
      </c>
      <c r="K238" s="5">
        <f>Table1[[#This Row],[Purchase Amount]]/10</f>
        <v>0</v>
      </c>
      <c r="L238">
        <f t="shared" si="3"/>
        <v>2024</v>
      </c>
      <c r="M238">
        <f>ROUNDUP(MONTH(Table1[[#This Row],[Date]])/3,0)</f>
        <v>1</v>
      </c>
      <c r="N238" t="str">
        <f>CONCATENATE(Table1[[#This Row],[Year]],"-Q",Table1[[#This Row],[Quarter]])</f>
        <v>2024-Q1</v>
      </c>
    </row>
    <row r="239" spans="1:14" hidden="1" x14ac:dyDescent="0.3">
      <c r="A239" t="s">
        <v>556</v>
      </c>
      <c r="B239" t="s">
        <v>369</v>
      </c>
      <c r="C239" t="s">
        <v>370</v>
      </c>
      <c r="D239" t="s">
        <v>371</v>
      </c>
      <c r="E239" t="s">
        <v>11</v>
      </c>
      <c r="F239" t="s">
        <v>36</v>
      </c>
      <c r="G239" t="s">
        <v>6</v>
      </c>
      <c r="H239" s="2">
        <v>45310</v>
      </c>
      <c r="I239" s="3"/>
      <c r="J239" t="str">
        <f>IF(Table1[[#This Row],[Purchase Amount]]&gt;0,"Purchased Successfully","Not purchased Successfully" )</f>
        <v>Not purchased Successfully</v>
      </c>
      <c r="K239" s="5">
        <f>Table1[[#This Row],[Purchase Amount]]/10</f>
        <v>0</v>
      </c>
      <c r="L239">
        <f t="shared" si="3"/>
        <v>2024</v>
      </c>
      <c r="M239">
        <f>ROUNDUP(MONTH(Table1[[#This Row],[Date]])/3,0)</f>
        <v>1</v>
      </c>
      <c r="N239" t="str">
        <f>CONCATENATE(Table1[[#This Row],[Year]],"-Q",Table1[[#This Row],[Quarter]])</f>
        <v>2024-Q1</v>
      </c>
    </row>
    <row r="240" spans="1:14" x14ac:dyDescent="0.3">
      <c r="A240" t="s">
        <v>557</v>
      </c>
      <c r="B240" t="s">
        <v>558</v>
      </c>
      <c r="C240" t="s">
        <v>559</v>
      </c>
      <c r="D240" t="s">
        <v>560</v>
      </c>
      <c r="E240" t="s">
        <v>41</v>
      </c>
      <c r="F240" t="s">
        <v>279</v>
      </c>
      <c r="G240" t="s">
        <v>13</v>
      </c>
      <c r="H240" s="2">
        <v>45310</v>
      </c>
      <c r="I240" s="3">
        <v>485</v>
      </c>
      <c r="J240" t="str">
        <f>IF(Table1[[#This Row],[Purchase Amount]]&gt;0,"Purchased Successfully","Not purchased Successfully" )</f>
        <v>Purchased Successfully</v>
      </c>
      <c r="K240" s="5">
        <f>Table1[[#This Row],[Purchase Amount]]/10</f>
        <v>48.5</v>
      </c>
      <c r="L240">
        <f t="shared" si="3"/>
        <v>2024</v>
      </c>
      <c r="M240">
        <f>ROUNDUP(MONTH(Table1[[#This Row],[Date]])/3,0)</f>
        <v>1</v>
      </c>
      <c r="N240" t="str">
        <f>CONCATENATE(Table1[[#This Row],[Year]],"-Q",Table1[[#This Row],[Quarter]])</f>
        <v>2024-Q1</v>
      </c>
    </row>
    <row r="241" spans="1:14" x14ac:dyDescent="0.3">
      <c r="A241" t="s">
        <v>561</v>
      </c>
      <c r="B241" t="s">
        <v>562</v>
      </c>
      <c r="C241" t="s">
        <v>563</v>
      </c>
      <c r="D241" t="s">
        <v>564</v>
      </c>
      <c r="E241" t="s">
        <v>24</v>
      </c>
      <c r="F241" t="s">
        <v>221</v>
      </c>
      <c r="G241" t="s">
        <v>26</v>
      </c>
      <c r="H241" s="2">
        <v>45310</v>
      </c>
      <c r="I241" s="3">
        <v>5</v>
      </c>
      <c r="J241" t="str">
        <f>IF(Table1[[#This Row],[Purchase Amount]]&gt;0,"Purchased Successfully","Not purchased Successfully" )</f>
        <v>Purchased Successfully</v>
      </c>
      <c r="K241" s="5">
        <f>Table1[[#This Row],[Purchase Amount]]/10</f>
        <v>0.5</v>
      </c>
      <c r="L241">
        <f t="shared" si="3"/>
        <v>2024</v>
      </c>
      <c r="M241">
        <f>ROUNDUP(MONTH(Table1[[#This Row],[Date]])/3,0)</f>
        <v>1</v>
      </c>
      <c r="N241" t="str">
        <f>CONCATENATE(Table1[[#This Row],[Year]],"-Q",Table1[[#This Row],[Quarter]])</f>
        <v>2024-Q1</v>
      </c>
    </row>
    <row r="242" spans="1:14" x14ac:dyDescent="0.3">
      <c r="A242" t="s">
        <v>565</v>
      </c>
      <c r="B242" t="s">
        <v>285</v>
      </c>
      <c r="C242" t="s">
        <v>286</v>
      </c>
      <c r="D242" t="s">
        <v>287</v>
      </c>
      <c r="E242" t="s">
        <v>4</v>
      </c>
      <c r="F242" t="s">
        <v>96</v>
      </c>
      <c r="G242" t="s">
        <v>26</v>
      </c>
      <c r="H242" s="2">
        <v>45310</v>
      </c>
      <c r="I242" s="3">
        <v>530</v>
      </c>
      <c r="J242" t="str">
        <f>IF(Table1[[#This Row],[Purchase Amount]]&gt;0,"Purchased Successfully","Not purchased Successfully" )</f>
        <v>Purchased Successfully</v>
      </c>
      <c r="K242" s="5">
        <f>Table1[[#This Row],[Purchase Amount]]/10</f>
        <v>53</v>
      </c>
      <c r="L242">
        <f t="shared" si="3"/>
        <v>2024</v>
      </c>
      <c r="M242">
        <f>ROUNDUP(MONTH(Table1[[#This Row],[Date]])/3,0)</f>
        <v>1</v>
      </c>
      <c r="N242" t="str">
        <f>CONCATENATE(Table1[[#This Row],[Year]],"-Q",Table1[[#This Row],[Quarter]])</f>
        <v>2024-Q1</v>
      </c>
    </row>
    <row r="243" spans="1:14" x14ac:dyDescent="0.3">
      <c r="A243" t="s">
        <v>566</v>
      </c>
      <c r="B243" t="s">
        <v>258</v>
      </c>
      <c r="C243" t="s">
        <v>259</v>
      </c>
      <c r="D243" t="s">
        <v>260</v>
      </c>
      <c r="E243" t="s">
        <v>24</v>
      </c>
      <c r="F243" t="s">
        <v>151</v>
      </c>
      <c r="G243" t="s">
        <v>13</v>
      </c>
      <c r="H243" s="2">
        <v>45310</v>
      </c>
      <c r="I243" s="3">
        <v>1500</v>
      </c>
      <c r="J243" t="str">
        <f>IF(Table1[[#This Row],[Purchase Amount]]&gt;0,"Purchased Successfully","Not purchased Successfully" )</f>
        <v>Purchased Successfully</v>
      </c>
      <c r="K243" s="5">
        <f>Table1[[#This Row],[Purchase Amount]]/10</f>
        <v>150</v>
      </c>
      <c r="L243">
        <f t="shared" si="3"/>
        <v>2024</v>
      </c>
      <c r="M243">
        <f>ROUNDUP(MONTH(Table1[[#This Row],[Date]])/3,0)</f>
        <v>1</v>
      </c>
      <c r="N243" t="str">
        <f>CONCATENATE(Table1[[#This Row],[Year]],"-Q",Table1[[#This Row],[Quarter]])</f>
        <v>2024-Q1</v>
      </c>
    </row>
    <row r="244" spans="1:14" x14ac:dyDescent="0.3">
      <c r="A244" t="s">
        <v>567</v>
      </c>
      <c r="B244" t="s">
        <v>414</v>
      </c>
      <c r="C244" t="s">
        <v>415</v>
      </c>
      <c r="D244" t="s">
        <v>416</v>
      </c>
      <c r="E244" t="s">
        <v>11</v>
      </c>
      <c r="F244" t="s">
        <v>372</v>
      </c>
      <c r="G244" t="s">
        <v>6</v>
      </c>
      <c r="H244" s="2">
        <v>45311</v>
      </c>
      <c r="I244" s="3">
        <v>630</v>
      </c>
      <c r="J244" t="str">
        <f>IF(Table1[[#This Row],[Purchase Amount]]&gt;0,"Purchased Successfully","Not purchased Successfully" )</f>
        <v>Purchased Successfully</v>
      </c>
      <c r="K244" s="5">
        <f>Table1[[#This Row],[Purchase Amount]]/10</f>
        <v>63</v>
      </c>
      <c r="L244">
        <f t="shared" si="3"/>
        <v>2024</v>
      </c>
      <c r="M244">
        <f>ROUNDUP(MONTH(Table1[[#This Row],[Date]])/3,0)</f>
        <v>1</v>
      </c>
      <c r="N244" t="str">
        <f>CONCATENATE(Table1[[#This Row],[Year]],"-Q",Table1[[#This Row],[Quarter]])</f>
        <v>2024-Q1</v>
      </c>
    </row>
    <row r="245" spans="1:14" x14ac:dyDescent="0.3">
      <c r="A245" t="s">
        <v>568</v>
      </c>
      <c r="B245" t="s">
        <v>293</v>
      </c>
      <c r="C245" t="s">
        <v>294</v>
      </c>
      <c r="D245" t="s">
        <v>295</v>
      </c>
      <c r="E245" t="s">
        <v>41</v>
      </c>
      <c r="F245" t="s">
        <v>83</v>
      </c>
      <c r="G245" t="s">
        <v>13</v>
      </c>
      <c r="H245" s="2">
        <v>45311</v>
      </c>
      <c r="I245" s="3">
        <v>445</v>
      </c>
      <c r="J245" t="str">
        <f>IF(Table1[[#This Row],[Purchase Amount]]&gt;0,"Purchased Successfully","Not purchased Successfully" )</f>
        <v>Purchased Successfully</v>
      </c>
      <c r="K245" s="5">
        <f>Table1[[#This Row],[Purchase Amount]]/10</f>
        <v>44.5</v>
      </c>
      <c r="L245">
        <f t="shared" si="3"/>
        <v>2024</v>
      </c>
      <c r="M245">
        <f>ROUNDUP(MONTH(Table1[[#This Row],[Date]])/3,0)</f>
        <v>1</v>
      </c>
      <c r="N245" t="str">
        <f>CONCATENATE(Table1[[#This Row],[Year]],"-Q",Table1[[#This Row],[Quarter]])</f>
        <v>2024-Q1</v>
      </c>
    </row>
    <row r="246" spans="1:14" x14ac:dyDescent="0.3">
      <c r="A246" t="s">
        <v>569</v>
      </c>
      <c r="B246" t="s">
        <v>570</v>
      </c>
      <c r="C246" t="s">
        <v>571</v>
      </c>
      <c r="D246" t="s">
        <v>572</v>
      </c>
      <c r="E246" t="s">
        <v>11</v>
      </c>
      <c r="F246" t="s">
        <v>96</v>
      </c>
      <c r="G246" t="s">
        <v>13</v>
      </c>
      <c r="H246" s="2">
        <v>45311</v>
      </c>
      <c r="I246" s="3">
        <v>910</v>
      </c>
      <c r="J246" t="str">
        <f>IF(Table1[[#This Row],[Purchase Amount]]&gt;0,"Purchased Successfully","Not purchased Successfully" )</f>
        <v>Purchased Successfully</v>
      </c>
      <c r="K246" s="5">
        <f>Table1[[#This Row],[Purchase Amount]]/10</f>
        <v>91</v>
      </c>
      <c r="L246">
        <f t="shared" si="3"/>
        <v>2024</v>
      </c>
      <c r="M246">
        <f>ROUNDUP(MONTH(Table1[[#This Row],[Date]])/3,0)</f>
        <v>1</v>
      </c>
      <c r="N246" t="str">
        <f>CONCATENATE(Table1[[#This Row],[Year]],"-Q",Table1[[#This Row],[Quarter]])</f>
        <v>2024-Q1</v>
      </c>
    </row>
    <row r="247" spans="1:14" x14ac:dyDescent="0.3">
      <c r="A247" t="s">
        <v>573</v>
      </c>
      <c r="B247" t="s">
        <v>160</v>
      </c>
      <c r="C247" t="s">
        <v>161</v>
      </c>
      <c r="D247" t="s">
        <v>162</v>
      </c>
      <c r="E247" t="s">
        <v>163</v>
      </c>
      <c r="F247" t="s">
        <v>47</v>
      </c>
      <c r="G247" t="s">
        <v>6</v>
      </c>
      <c r="H247" s="2">
        <v>45311</v>
      </c>
      <c r="I247" s="3">
        <v>915</v>
      </c>
      <c r="J247" t="str">
        <f>IF(Table1[[#This Row],[Purchase Amount]]&gt;0,"Purchased Successfully","Not purchased Successfully" )</f>
        <v>Purchased Successfully</v>
      </c>
      <c r="K247" s="5">
        <f>Table1[[#This Row],[Purchase Amount]]/10</f>
        <v>91.5</v>
      </c>
      <c r="L247">
        <f t="shared" si="3"/>
        <v>2024</v>
      </c>
      <c r="M247">
        <f>ROUNDUP(MONTH(Table1[[#This Row],[Date]])/3,0)</f>
        <v>1</v>
      </c>
      <c r="N247" t="str">
        <f>CONCATENATE(Table1[[#This Row],[Year]],"-Q",Table1[[#This Row],[Quarter]])</f>
        <v>2024-Q1</v>
      </c>
    </row>
    <row r="248" spans="1:14" x14ac:dyDescent="0.3">
      <c r="A248" t="s">
        <v>574</v>
      </c>
      <c r="B248" t="s">
        <v>118</v>
      </c>
      <c r="C248" t="s">
        <v>119</v>
      </c>
      <c r="D248" t="s">
        <v>120</v>
      </c>
      <c r="E248" t="s">
        <v>41</v>
      </c>
      <c r="F248" t="s">
        <v>25</v>
      </c>
      <c r="G248" t="s">
        <v>6</v>
      </c>
      <c r="H248" s="2">
        <v>45311</v>
      </c>
      <c r="I248" s="3">
        <v>45</v>
      </c>
      <c r="J248" t="str">
        <f>IF(Table1[[#This Row],[Purchase Amount]]&gt;0,"Purchased Successfully","Not purchased Successfully" )</f>
        <v>Purchased Successfully</v>
      </c>
      <c r="K248" s="5">
        <f>Table1[[#This Row],[Purchase Amount]]/10</f>
        <v>4.5</v>
      </c>
      <c r="L248">
        <f t="shared" si="3"/>
        <v>2024</v>
      </c>
      <c r="M248">
        <f>ROUNDUP(MONTH(Table1[[#This Row],[Date]])/3,0)</f>
        <v>1</v>
      </c>
      <c r="N248" t="str">
        <f>CONCATENATE(Table1[[#This Row],[Year]],"-Q",Table1[[#This Row],[Quarter]])</f>
        <v>2024-Q1</v>
      </c>
    </row>
    <row r="249" spans="1:14" hidden="1" x14ac:dyDescent="0.3">
      <c r="A249" t="s">
        <v>575</v>
      </c>
      <c r="B249" t="s">
        <v>1</v>
      </c>
      <c r="C249" t="s">
        <v>2</v>
      </c>
      <c r="D249" t="s">
        <v>3</v>
      </c>
      <c r="E249" t="s">
        <v>4</v>
      </c>
      <c r="F249" t="s">
        <v>176</v>
      </c>
      <c r="G249" t="s">
        <v>13</v>
      </c>
      <c r="H249" s="2">
        <v>45312</v>
      </c>
      <c r="I249" s="3"/>
      <c r="J249" t="str">
        <f>IF(Table1[[#This Row],[Purchase Amount]]&gt;0,"Purchased Successfully","Not purchased Successfully" )</f>
        <v>Not purchased Successfully</v>
      </c>
      <c r="K249" s="5">
        <f>Table1[[#This Row],[Purchase Amount]]/10</f>
        <v>0</v>
      </c>
      <c r="L249">
        <f t="shared" si="3"/>
        <v>2024</v>
      </c>
      <c r="M249">
        <f>ROUNDUP(MONTH(Table1[[#This Row],[Date]])/3,0)</f>
        <v>1</v>
      </c>
      <c r="N249" t="str">
        <f>CONCATENATE(Table1[[#This Row],[Year]],"-Q",Table1[[#This Row],[Quarter]])</f>
        <v>2024-Q1</v>
      </c>
    </row>
    <row r="250" spans="1:14" x14ac:dyDescent="0.3">
      <c r="A250" t="s">
        <v>576</v>
      </c>
      <c r="B250" t="s">
        <v>75</v>
      </c>
      <c r="C250" t="s">
        <v>76</v>
      </c>
      <c r="D250" t="s">
        <v>77</v>
      </c>
      <c r="E250" t="s">
        <v>41</v>
      </c>
      <c r="F250" t="s">
        <v>322</v>
      </c>
      <c r="G250" t="s">
        <v>13</v>
      </c>
      <c r="H250" s="2">
        <v>45312</v>
      </c>
      <c r="I250" s="3">
        <v>20</v>
      </c>
      <c r="J250" t="str">
        <f>IF(Table1[[#This Row],[Purchase Amount]]&gt;0,"Purchased Successfully","Not purchased Successfully" )</f>
        <v>Purchased Successfully</v>
      </c>
      <c r="K250" s="5">
        <f>Table1[[#This Row],[Purchase Amount]]/10</f>
        <v>2</v>
      </c>
      <c r="L250">
        <f t="shared" si="3"/>
        <v>2024</v>
      </c>
      <c r="M250">
        <f>ROUNDUP(MONTH(Table1[[#This Row],[Date]])/3,0)</f>
        <v>1</v>
      </c>
      <c r="N250" t="str">
        <f>CONCATENATE(Table1[[#This Row],[Year]],"-Q",Table1[[#This Row],[Quarter]])</f>
        <v>2024-Q1</v>
      </c>
    </row>
    <row r="251" spans="1:14" x14ac:dyDescent="0.3">
      <c r="A251" t="s">
        <v>577</v>
      </c>
      <c r="B251" t="s">
        <v>213</v>
      </c>
      <c r="C251" t="s">
        <v>214</v>
      </c>
      <c r="D251" t="s">
        <v>215</v>
      </c>
      <c r="E251" t="s">
        <v>89</v>
      </c>
      <c r="F251" t="s">
        <v>297</v>
      </c>
      <c r="G251" t="s">
        <v>13</v>
      </c>
      <c r="H251" s="2">
        <v>45312</v>
      </c>
      <c r="I251" s="3">
        <v>860</v>
      </c>
      <c r="J251" t="str">
        <f>IF(Table1[[#This Row],[Purchase Amount]]&gt;0,"Purchased Successfully","Not purchased Successfully" )</f>
        <v>Purchased Successfully</v>
      </c>
      <c r="K251" s="5">
        <f>Table1[[#This Row],[Purchase Amount]]/10</f>
        <v>86</v>
      </c>
      <c r="L251">
        <f t="shared" si="3"/>
        <v>2024</v>
      </c>
      <c r="M251">
        <f>ROUNDUP(MONTH(Table1[[#This Row],[Date]])/3,0)</f>
        <v>1</v>
      </c>
      <c r="N251" t="str">
        <f>CONCATENATE(Table1[[#This Row],[Year]],"-Q",Table1[[#This Row],[Quarter]])</f>
        <v>2024-Q1</v>
      </c>
    </row>
    <row r="252" spans="1:14" x14ac:dyDescent="0.3">
      <c r="A252" t="s">
        <v>578</v>
      </c>
      <c r="B252" t="s">
        <v>49</v>
      </c>
      <c r="C252" t="s">
        <v>50</v>
      </c>
      <c r="D252" t="s">
        <v>51</v>
      </c>
      <c r="E252" t="s">
        <v>18</v>
      </c>
      <c r="F252" t="s">
        <v>136</v>
      </c>
      <c r="G252" t="s">
        <v>26</v>
      </c>
      <c r="H252" s="2">
        <v>45312</v>
      </c>
      <c r="I252" s="3">
        <v>945</v>
      </c>
      <c r="J252" t="str">
        <f>IF(Table1[[#This Row],[Purchase Amount]]&gt;0,"Purchased Successfully","Not purchased Successfully" )</f>
        <v>Purchased Successfully</v>
      </c>
      <c r="K252" s="5">
        <f>Table1[[#This Row],[Purchase Amount]]/10</f>
        <v>94.5</v>
      </c>
      <c r="L252">
        <f t="shared" si="3"/>
        <v>2024</v>
      </c>
      <c r="M252">
        <f>ROUNDUP(MONTH(Table1[[#This Row],[Date]])/3,0)</f>
        <v>1</v>
      </c>
      <c r="N252" t="str">
        <f>CONCATENATE(Table1[[#This Row],[Year]],"-Q",Table1[[#This Row],[Quarter]])</f>
        <v>2024-Q1</v>
      </c>
    </row>
    <row r="253" spans="1:14" x14ac:dyDescent="0.3">
      <c r="A253" t="s">
        <v>579</v>
      </c>
      <c r="B253" t="s">
        <v>93</v>
      </c>
      <c r="C253" t="s">
        <v>94</v>
      </c>
      <c r="D253" t="s">
        <v>95</v>
      </c>
      <c r="E253" t="s">
        <v>62</v>
      </c>
      <c r="F253" t="s">
        <v>342</v>
      </c>
      <c r="G253" t="s">
        <v>26</v>
      </c>
      <c r="H253" s="2">
        <v>45312</v>
      </c>
      <c r="I253" s="3">
        <v>330</v>
      </c>
      <c r="J253" t="str">
        <f>IF(Table1[[#This Row],[Purchase Amount]]&gt;0,"Purchased Successfully","Not purchased Successfully" )</f>
        <v>Purchased Successfully</v>
      </c>
      <c r="K253" s="5">
        <f>Table1[[#This Row],[Purchase Amount]]/10</f>
        <v>33</v>
      </c>
      <c r="L253">
        <f t="shared" si="3"/>
        <v>2024</v>
      </c>
      <c r="M253">
        <f>ROUNDUP(MONTH(Table1[[#This Row],[Date]])/3,0)</f>
        <v>1</v>
      </c>
      <c r="N253" t="str">
        <f>CONCATENATE(Table1[[#This Row],[Year]],"-Q",Table1[[#This Row],[Quarter]])</f>
        <v>2024-Q1</v>
      </c>
    </row>
    <row r="254" spans="1:14" hidden="1" x14ac:dyDescent="0.3">
      <c r="A254" t="s">
        <v>580</v>
      </c>
      <c r="B254" t="s">
        <v>467</v>
      </c>
      <c r="C254" t="s">
        <v>468</v>
      </c>
      <c r="D254" t="s">
        <v>469</v>
      </c>
      <c r="E254" t="s">
        <v>101</v>
      </c>
      <c r="F254" t="s">
        <v>256</v>
      </c>
      <c r="G254" t="s">
        <v>6</v>
      </c>
      <c r="H254" s="2">
        <v>45313</v>
      </c>
      <c r="I254" s="3"/>
      <c r="J254" t="str">
        <f>IF(Table1[[#This Row],[Purchase Amount]]&gt;0,"Purchased Successfully","Not purchased Successfully" )</f>
        <v>Not purchased Successfully</v>
      </c>
      <c r="K254" s="5">
        <f>Table1[[#This Row],[Purchase Amount]]/10</f>
        <v>0</v>
      </c>
      <c r="L254">
        <f t="shared" si="3"/>
        <v>2024</v>
      </c>
      <c r="M254">
        <f>ROUNDUP(MONTH(Table1[[#This Row],[Date]])/3,0)</f>
        <v>1</v>
      </c>
      <c r="N254" t="str">
        <f>CONCATENATE(Table1[[#This Row],[Year]],"-Q",Table1[[#This Row],[Quarter]])</f>
        <v>2024-Q1</v>
      </c>
    </row>
    <row r="255" spans="1:14" hidden="1" x14ac:dyDescent="0.3">
      <c r="A255" t="s">
        <v>581</v>
      </c>
      <c r="B255" t="s">
        <v>374</v>
      </c>
      <c r="C255" t="s">
        <v>375</v>
      </c>
      <c r="D255" t="s">
        <v>376</v>
      </c>
      <c r="E255" t="s">
        <v>24</v>
      </c>
      <c r="F255" t="s">
        <v>47</v>
      </c>
      <c r="G255" t="s">
        <v>6</v>
      </c>
      <c r="H255" s="2">
        <v>45313</v>
      </c>
      <c r="I255" s="3"/>
      <c r="J255" t="str">
        <f>IF(Table1[[#This Row],[Purchase Amount]]&gt;0,"Purchased Successfully","Not purchased Successfully" )</f>
        <v>Not purchased Successfully</v>
      </c>
      <c r="K255" s="5">
        <f>Table1[[#This Row],[Purchase Amount]]/10</f>
        <v>0</v>
      </c>
      <c r="L255">
        <f t="shared" si="3"/>
        <v>2024</v>
      </c>
      <c r="M255">
        <f>ROUNDUP(MONTH(Table1[[#This Row],[Date]])/3,0)</f>
        <v>1</v>
      </c>
      <c r="N255" t="str">
        <f>CONCATENATE(Table1[[#This Row],[Year]],"-Q",Table1[[#This Row],[Quarter]])</f>
        <v>2024-Q1</v>
      </c>
    </row>
    <row r="256" spans="1:14" hidden="1" x14ac:dyDescent="0.3">
      <c r="A256" t="s">
        <v>582</v>
      </c>
      <c r="B256" t="s">
        <v>414</v>
      </c>
      <c r="C256" t="s">
        <v>415</v>
      </c>
      <c r="D256" t="s">
        <v>416</v>
      </c>
      <c r="E256" t="s">
        <v>11</v>
      </c>
      <c r="F256" t="s">
        <v>83</v>
      </c>
      <c r="G256" t="s">
        <v>6</v>
      </c>
      <c r="H256" s="2">
        <v>45313</v>
      </c>
      <c r="I256" s="3"/>
      <c r="J256" t="str">
        <f>IF(Table1[[#This Row],[Purchase Amount]]&gt;0,"Purchased Successfully","Not purchased Successfully" )</f>
        <v>Not purchased Successfully</v>
      </c>
      <c r="K256" s="5">
        <f>Table1[[#This Row],[Purchase Amount]]/10</f>
        <v>0</v>
      </c>
      <c r="L256">
        <f t="shared" si="3"/>
        <v>2024</v>
      </c>
      <c r="M256">
        <f>ROUNDUP(MONTH(Table1[[#This Row],[Date]])/3,0)</f>
        <v>1</v>
      </c>
      <c r="N256" t="str">
        <f>CONCATENATE(Table1[[#This Row],[Year]],"-Q",Table1[[#This Row],[Quarter]])</f>
        <v>2024-Q1</v>
      </c>
    </row>
    <row r="257" spans="1:14" hidden="1" x14ac:dyDescent="0.3">
      <c r="A257" t="s">
        <v>583</v>
      </c>
      <c r="B257" t="s">
        <v>305</v>
      </c>
      <c r="C257" t="s">
        <v>306</v>
      </c>
      <c r="D257" t="s">
        <v>307</v>
      </c>
      <c r="E257" t="s">
        <v>4</v>
      </c>
      <c r="F257" t="s">
        <v>122</v>
      </c>
      <c r="G257" t="s">
        <v>6</v>
      </c>
      <c r="H257" s="2">
        <v>45314</v>
      </c>
      <c r="I257" s="3"/>
      <c r="J257" t="str">
        <f>IF(Table1[[#This Row],[Purchase Amount]]&gt;0,"Purchased Successfully","Not purchased Successfully" )</f>
        <v>Not purchased Successfully</v>
      </c>
      <c r="K257" s="5">
        <f>Table1[[#This Row],[Purchase Amount]]/10</f>
        <v>0</v>
      </c>
      <c r="L257">
        <f t="shared" si="3"/>
        <v>2024</v>
      </c>
      <c r="M257">
        <f>ROUNDUP(MONTH(Table1[[#This Row],[Date]])/3,0)</f>
        <v>1</v>
      </c>
      <c r="N257" t="str">
        <f>CONCATENATE(Table1[[#This Row],[Year]],"-Q",Table1[[#This Row],[Quarter]])</f>
        <v>2024-Q1</v>
      </c>
    </row>
    <row r="258" spans="1:14" hidden="1" x14ac:dyDescent="0.3">
      <c r="A258" t="s">
        <v>584</v>
      </c>
      <c r="B258" t="s">
        <v>93</v>
      </c>
      <c r="C258" t="s">
        <v>94</v>
      </c>
      <c r="D258" t="s">
        <v>95</v>
      </c>
      <c r="E258" t="s">
        <v>62</v>
      </c>
      <c r="F258" t="s">
        <v>102</v>
      </c>
      <c r="G258" t="s">
        <v>13</v>
      </c>
      <c r="H258" s="2">
        <v>45314</v>
      </c>
      <c r="I258" s="3"/>
      <c r="J258" t="str">
        <f>IF(Table1[[#This Row],[Purchase Amount]]&gt;0,"Purchased Successfully","Not purchased Successfully" )</f>
        <v>Not purchased Successfully</v>
      </c>
      <c r="K258" s="5">
        <f>Table1[[#This Row],[Purchase Amount]]/10</f>
        <v>0</v>
      </c>
      <c r="L258">
        <f t="shared" ref="L258:L321" si="4">YEAR(H:H)</f>
        <v>2024</v>
      </c>
      <c r="M258">
        <f>ROUNDUP(MONTH(Table1[[#This Row],[Date]])/3,0)</f>
        <v>1</v>
      </c>
      <c r="N258" t="str">
        <f>CONCATENATE(Table1[[#This Row],[Year]],"-Q",Table1[[#This Row],[Quarter]])</f>
        <v>2024-Q1</v>
      </c>
    </row>
    <row r="259" spans="1:14" x14ac:dyDescent="0.3">
      <c r="A259" t="s">
        <v>585</v>
      </c>
      <c r="B259" t="s">
        <v>414</v>
      </c>
      <c r="C259" t="s">
        <v>415</v>
      </c>
      <c r="D259" t="s">
        <v>416</v>
      </c>
      <c r="E259" t="s">
        <v>11</v>
      </c>
      <c r="F259" t="s">
        <v>47</v>
      </c>
      <c r="G259" t="s">
        <v>84</v>
      </c>
      <c r="H259" s="2">
        <v>45314</v>
      </c>
      <c r="I259" s="3">
        <v>1535</v>
      </c>
      <c r="J259" t="str">
        <f>IF(Table1[[#This Row],[Purchase Amount]]&gt;0,"Purchased Successfully","Not purchased Successfully" )</f>
        <v>Purchased Successfully</v>
      </c>
      <c r="K259" s="5">
        <f>Table1[[#This Row],[Purchase Amount]]/10</f>
        <v>153.5</v>
      </c>
      <c r="L259">
        <f t="shared" si="4"/>
        <v>2024</v>
      </c>
      <c r="M259">
        <f>ROUNDUP(MONTH(Table1[[#This Row],[Date]])/3,0)</f>
        <v>1</v>
      </c>
      <c r="N259" t="str">
        <f>CONCATENATE(Table1[[#This Row],[Year]],"-Q",Table1[[#This Row],[Quarter]])</f>
        <v>2024-Q1</v>
      </c>
    </row>
    <row r="260" spans="1:14" x14ac:dyDescent="0.3">
      <c r="A260" t="s">
        <v>586</v>
      </c>
      <c r="B260" t="s">
        <v>587</v>
      </c>
      <c r="C260" t="s">
        <v>588</v>
      </c>
      <c r="D260" t="s">
        <v>589</v>
      </c>
      <c r="E260" t="s">
        <v>62</v>
      </c>
      <c r="F260" t="s">
        <v>42</v>
      </c>
      <c r="G260" t="s">
        <v>26</v>
      </c>
      <c r="H260" s="2">
        <v>45314</v>
      </c>
      <c r="I260" s="3">
        <v>590</v>
      </c>
      <c r="J260" t="str">
        <f>IF(Table1[[#This Row],[Purchase Amount]]&gt;0,"Purchased Successfully","Not purchased Successfully" )</f>
        <v>Purchased Successfully</v>
      </c>
      <c r="K260" s="5">
        <f>Table1[[#This Row],[Purchase Amount]]/10</f>
        <v>59</v>
      </c>
      <c r="L260">
        <f t="shared" si="4"/>
        <v>2024</v>
      </c>
      <c r="M260">
        <f>ROUNDUP(MONTH(Table1[[#This Row],[Date]])/3,0)</f>
        <v>1</v>
      </c>
      <c r="N260" t="str">
        <f>CONCATENATE(Table1[[#This Row],[Year]],"-Q",Table1[[#This Row],[Quarter]])</f>
        <v>2024-Q1</v>
      </c>
    </row>
    <row r="261" spans="1:14" x14ac:dyDescent="0.3">
      <c r="A261" t="s">
        <v>590</v>
      </c>
      <c r="B261" t="s">
        <v>59</v>
      </c>
      <c r="C261" t="s">
        <v>60</v>
      </c>
      <c r="D261" t="s">
        <v>61</v>
      </c>
      <c r="E261" t="s">
        <v>62</v>
      </c>
      <c r="F261" t="s">
        <v>427</v>
      </c>
      <c r="G261" t="s">
        <v>6</v>
      </c>
      <c r="H261" s="2">
        <v>45314</v>
      </c>
      <c r="I261" s="3">
        <v>385</v>
      </c>
      <c r="J261" t="str">
        <f>IF(Table1[[#This Row],[Purchase Amount]]&gt;0,"Purchased Successfully","Not purchased Successfully" )</f>
        <v>Purchased Successfully</v>
      </c>
      <c r="K261" s="5">
        <f>Table1[[#This Row],[Purchase Amount]]/10</f>
        <v>38.5</v>
      </c>
      <c r="L261">
        <f t="shared" si="4"/>
        <v>2024</v>
      </c>
      <c r="M261">
        <f>ROUNDUP(MONTH(Table1[[#This Row],[Date]])/3,0)</f>
        <v>1</v>
      </c>
      <c r="N261" t="str">
        <f>CONCATENATE(Table1[[#This Row],[Year]],"-Q",Table1[[#This Row],[Quarter]])</f>
        <v>2024-Q1</v>
      </c>
    </row>
    <row r="262" spans="1:14" hidden="1" x14ac:dyDescent="0.3">
      <c r="A262" t="s">
        <v>591</v>
      </c>
      <c r="B262" t="s">
        <v>244</v>
      </c>
      <c r="C262" t="s">
        <v>245</v>
      </c>
      <c r="D262" t="s">
        <v>246</v>
      </c>
      <c r="E262" t="s">
        <v>41</v>
      </c>
      <c r="F262" t="s">
        <v>63</v>
      </c>
      <c r="G262" t="s">
        <v>6</v>
      </c>
      <c r="H262" s="2">
        <v>45315</v>
      </c>
      <c r="I262" s="3"/>
      <c r="J262" t="str">
        <f>IF(Table1[[#This Row],[Purchase Amount]]&gt;0,"Purchased Successfully","Not purchased Successfully" )</f>
        <v>Not purchased Successfully</v>
      </c>
      <c r="K262" s="5">
        <f>Table1[[#This Row],[Purchase Amount]]/10</f>
        <v>0</v>
      </c>
      <c r="L262">
        <f t="shared" si="4"/>
        <v>2024</v>
      </c>
      <c r="M262">
        <f>ROUNDUP(MONTH(Table1[[#This Row],[Date]])/3,0)</f>
        <v>1</v>
      </c>
      <c r="N262" t="str">
        <f>CONCATENATE(Table1[[#This Row],[Year]],"-Q",Table1[[#This Row],[Quarter]])</f>
        <v>2024-Q1</v>
      </c>
    </row>
    <row r="263" spans="1:14" x14ac:dyDescent="0.3">
      <c r="A263" t="s">
        <v>592</v>
      </c>
      <c r="B263" t="s">
        <v>54</v>
      </c>
      <c r="C263" t="s">
        <v>55</v>
      </c>
      <c r="D263" t="s">
        <v>56</v>
      </c>
      <c r="E263" t="s">
        <v>18</v>
      </c>
      <c r="F263" t="s">
        <v>227</v>
      </c>
      <c r="G263" t="s">
        <v>13</v>
      </c>
      <c r="H263" s="2">
        <v>45315</v>
      </c>
      <c r="I263" s="3">
        <v>645</v>
      </c>
      <c r="J263" t="str">
        <f>IF(Table1[[#This Row],[Purchase Amount]]&gt;0,"Purchased Successfully","Not purchased Successfully" )</f>
        <v>Purchased Successfully</v>
      </c>
      <c r="K263" s="5">
        <f>Table1[[#This Row],[Purchase Amount]]/10</f>
        <v>64.5</v>
      </c>
      <c r="L263">
        <f t="shared" si="4"/>
        <v>2024</v>
      </c>
      <c r="M263">
        <f>ROUNDUP(MONTH(Table1[[#This Row],[Date]])/3,0)</f>
        <v>1</v>
      </c>
      <c r="N263" t="str">
        <f>CONCATENATE(Table1[[#This Row],[Year]],"-Q",Table1[[#This Row],[Quarter]])</f>
        <v>2024-Q1</v>
      </c>
    </row>
    <row r="264" spans="1:14" x14ac:dyDescent="0.3">
      <c r="A264" t="s">
        <v>593</v>
      </c>
      <c r="B264" t="s">
        <v>203</v>
      </c>
      <c r="C264" t="s">
        <v>204</v>
      </c>
      <c r="D264" t="s">
        <v>205</v>
      </c>
      <c r="E264" t="s">
        <v>24</v>
      </c>
      <c r="F264" t="s">
        <v>102</v>
      </c>
      <c r="G264" t="s">
        <v>6</v>
      </c>
      <c r="H264" s="2">
        <v>45315</v>
      </c>
      <c r="I264" s="3">
        <v>750</v>
      </c>
      <c r="J264" t="str">
        <f>IF(Table1[[#This Row],[Purchase Amount]]&gt;0,"Purchased Successfully","Not purchased Successfully" )</f>
        <v>Purchased Successfully</v>
      </c>
      <c r="K264" s="5">
        <f>Table1[[#This Row],[Purchase Amount]]/10</f>
        <v>75</v>
      </c>
      <c r="L264">
        <f t="shared" si="4"/>
        <v>2024</v>
      </c>
      <c r="M264">
        <f>ROUNDUP(MONTH(Table1[[#This Row],[Date]])/3,0)</f>
        <v>1</v>
      </c>
      <c r="N264" t="str">
        <f>CONCATENATE(Table1[[#This Row],[Year]],"-Q",Table1[[#This Row],[Quarter]])</f>
        <v>2024-Q1</v>
      </c>
    </row>
    <row r="265" spans="1:14" x14ac:dyDescent="0.3">
      <c r="A265" t="s">
        <v>594</v>
      </c>
      <c r="B265" t="s">
        <v>353</v>
      </c>
      <c r="C265" t="s">
        <v>354</v>
      </c>
      <c r="D265" t="s">
        <v>355</v>
      </c>
      <c r="E265" t="s">
        <v>89</v>
      </c>
      <c r="F265" t="s">
        <v>164</v>
      </c>
      <c r="G265" t="s">
        <v>84</v>
      </c>
      <c r="H265" s="2">
        <v>45315</v>
      </c>
      <c r="I265" s="3">
        <v>110</v>
      </c>
      <c r="J265" t="str">
        <f>IF(Table1[[#This Row],[Purchase Amount]]&gt;0,"Purchased Successfully","Not purchased Successfully" )</f>
        <v>Purchased Successfully</v>
      </c>
      <c r="K265" s="5">
        <f>Table1[[#This Row],[Purchase Amount]]/10</f>
        <v>11</v>
      </c>
      <c r="L265">
        <f t="shared" si="4"/>
        <v>2024</v>
      </c>
      <c r="M265">
        <f>ROUNDUP(MONTH(Table1[[#This Row],[Date]])/3,0)</f>
        <v>1</v>
      </c>
      <c r="N265" t="str">
        <f>CONCATENATE(Table1[[#This Row],[Year]],"-Q",Table1[[#This Row],[Quarter]])</f>
        <v>2024-Q1</v>
      </c>
    </row>
    <row r="266" spans="1:14" x14ac:dyDescent="0.3">
      <c r="A266" t="s">
        <v>595</v>
      </c>
      <c r="B266" t="s">
        <v>125</v>
      </c>
      <c r="C266" t="s">
        <v>126</v>
      </c>
      <c r="D266" t="s">
        <v>127</v>
      </c>
      <c r="E266" t="s">
        <v>4</v>
      </c>
      <c r="F266" t="s">
        <v>171</v>
      </c>
      <c r="G266" t="s">
        <v>26</v>
      </c>
      <c r="H266" s="2">
        <v>45315</v>
      </c>
      <c r="I266" s="3">
        <v>280</v>
      </c>
      <c r="J266" t="str">
        <f>IF(Table1[[#This Row],[Purchase Amount]]&gt;0,"Purchased Successfully","Not purchased Successfully" )</f>
        <v>Purchased Successfully</v>
      </c>
      <c r="K266" s="5">
        <f>Table1[[#This Row],[Purchase Amount]]/10</f>
        <v>28</v>
      </c>
      <c r="L266">
        <f t="shared" si="4"/>
        <v>2024</v>
      </c>
      <c r="M266">
        <f>ROUNDUP(MONTH(Table1[[#This Row],[Date]])/3,0)</f>
        <v>1</v>
      </c>
      <c r="N266" t="str">
        <f>CONCATENATE(Table1[[#This Row],[Year]],"-Q",Table1[[#This Row],[Quarter]])</f>
        <v>2024-Q1</v>
      </c>
    </row>
    <row r="267" spans="1:14" hidden="1" x14ac:dyDescent="0.3">
      <c r="A267" t="s">
        <v>596</v>
      </c>
      <c r="B267" t="s">
        <v>570</v>
      </c>
      <c r="C267" t="s">
        <v>571</v>
      </c>
      <c r="D267" t="s">
        <v>572</v>
      </c>
      <c r="E267" t="s">
        <v>11</v>
      </c>
      <c r="F267" t="s">
        <v>194</v>
      </c>
      <c r="G267" t="s">
        <v>84</v>
      </c>
      <c r="H267" s="2">
        <v>45316</v>
      </c>
      <c r="I267" s="3"/>
      <c r="J267" t="str">
        <f>IF(Table1[[#This Row],[Purchase Amount]]&gt;0,"Purchased Successfully","Not purchased Successfully" )</f>
        <v>Not purchased Successfully</v>
      </c>
      <c r="K267" s="5">
        <f>Table1[[#This Row],[Purchase Amount]]/10</f>
        <v>0</v>
      </c>
      <c r="L267">
        <f t="shared" si="4"/>
        <v>2024</v>
      </c>
      <c r="M267">
        <f>ROUNDUP(MONTH(Table1[[#This Row],[Date]])/3,0)</f>
        <v>1</v>
      </c>
      <c r="N267" t="str">
        <f>CONCATENATE(Table1[[#This Row],[Year]],"-Q",Table1[[#This Row],[Quarter]])</f>
        <v>2024-Q1</v>
      </c>
    </row>
    <row r="268" spans="1:14" x14ac:dyDescent="0.3">
      <c r="A268" t="s">
        <v>597</v>
      </c>
      <c r="B268" t="s">
        <v>173</v>
      </c>
      <c r="C268" t="s">
        <v>174</v>
      </c>
      <c r="D268" t="s">
        <v>175</v>
      </c>
      <c r="E268" t="s">
        <v>11</v>
      </c>
      <c r="F268" t="s">
        <v>151</v>
      </c>
      <c r="G268" t="s">
        <v>26</v>
      </c>
      <c r="H268" s="2">
        <v>45316</v>
      </c>
      <c r="I268" s="3">
        <v>195</v>
      </c>
      <c r="J268" t="str">
        <f>IF(Table1[[#This Row],[Purchase Amount]]&gt;0,"Purchased Successfully","Not purchased Successfully" )</f>
        <v>Purchased Successfully</v>
      </c>
      <c r="K268" s="5">
        <f>Table1[[#This Row],[Purchase Amount]]/10</f>
        <v>19.5</v>
      </c>
      <c r="L268">
        <f t="shared" si="4"/>
        <v>2024</v>
      </c>
      <c r="M268">
        <f>ROUNDUP(MONTH(Table1[[#This Row],[Date]])/3,0)</f>
        <v>1</v>
      </c>
      <c r="N268" t="str">
        <f>CONCATENATE(Table1[[#This Row],[Year]],"-Q",Table1[[#This Row],[Quarter]])</f>
        <v>2024-Q1</v>
      </c>
    </row>
    <row r="269" spans="1:14" x14ac:dyDescent="0.3">
      <c r="A269" t="s">
        <v>598</v>
      </c>
      <c r="B269" t="s">
        <v>223</v>
      </c>
      <c r="C269" t="s">
        <v>224</v>
      </c>
      <c r="D269" t="s">
        <v>225</v>
      </c>
      <c r="E269" t="s">
        <v>226</v>
      </c>
      <c r="F269" t="s">
        <v>122</v>
      </c>
      <c r="G269" t="s">
        <v>84</v>
      </c>
      <c r="H269" s="2">
        <v>45316</v>
      </c>
      <c r="I269" s="3">
        <v>810</v>
      </c>
      <c r="J269" t="str">
        <f>IF(Table1[[#This Row],[Purchase Amount]]&gt;0,"Purchased Successfully","Not purchased Successfully" )</f>
        <v>Purchased Successfully</v>
      </c>
      <c r="K269" s="5">
        <f>Table1[[#This Row],[Purchase Amount]]/10</f>
        <v>81</v>
      </c>
      <c r="L269">
        <f t="shared" si="4"/>
        <v>2024</v>
      </c>
      <c r="M269">
        <f>ROUNDUP(MONTH(Table1[[#This Row],[Date]])/3,0)</f>
        <v>1</v>
      </c>
      <c r="N269" t="str">
        <f>CONCATENATE(Table1[[#This Row],[Year]],"-Q",Table1[[#This Row],[Quarter]])</f>
        <v>2024-Q1</v>
      </c>
    </row>
    <row r="270" spans="1:14" x14ac:dyDescent="0.3">
      <c r="A270" t="s">
        <v>599</v>
      </c>
      <c r="B270" t="s">
        <v>285</v>
      </c>
      <c r="C270" t="s">
        <v>286</v>
      </c>
      <c r="D270" t="s">
        <v>287</v>
      </c>
      <c r="E270" t="s">
        <v>4</v>
      </c>
      <c r="F270" t="s">
        <v>495</v>
      </c>
      <c r="G270" t="s">
        <v>26</v>
      </c>
      <c r="H270" s="2">
        <v>45316</v>
      </c>
      <c r="I270" s="3">
        <v>690</v>
      </c>
      <c r="J270" t="str">
        <f>IF(Table1[[#This Row],[Purchase Amount]]&gt;0,"Purchased Successfully","Not purchased Successfully" )</f>
        <v>Purchased Successfully</v>
      </c>
      <c r="K270" s="5">
        <f>Table1[[#This Row],[Purchase Amount]]/10</f>
        <v>69</v>
      </c>
      <c r="L270">
        <f t="shared" si="4"/>
        <v>2024</v>
      </c>
      <c r="M270">
        <f>ROUNDUP(MONTH(Table1[[#This Row],[Date]])/3,0)</f>
        <v>1</v>
      </c>
      <c r="N270" t="str">
        <f>CONCATENATE(Table1[[#This Row],[Year]],"-Q",Table1[[#This Row],[Quarter]])</f>
        <v>2024-Q1</v>
      </c>
    </row>
    <row r="271" spans="1:14" x14ac:dyDescent="0.3">
      <c r="A271" t="s">
        <v>600</v>
      </c>
      <c r="B271" t="s">
        <v>15</v>
      </c>
      <c r="C271" t="s">
        <v>16</v>
      </c>
      <c r="D271" t="s">
        <v>17</v>
      </c>
      <c r="E271" t="s">
        <v>18</v>
      </c>
      <c r="F271" t="s">
        <v>68</v>
      </c>
      <c r="G271" t="s">
        <v>6</v>
      </c>
      <c r="H271" s="2">
        <v>45316</v>
      </c>
      <c r="I271" s="3">
        <v>300</v>
      </c>
      <c r="J271" t="str">
        <f>IF(Table1[[#This Row],[Purchase Amount]]&gt;0,"Purchased Successfully","Not purchased Successfully" )</f>
        <v>Purchased Successfully</v>
      </c>
      <c r="K271" s="5">
        <f>Table1[[#This Row],[Purchase Amount]]/10</f>
        <v>30</v>
      </c>
      <c r="L271">
        <f t="shared" si="4"/>
        <v>2024</v>
      </c>
      <c r="M271">
        <f>ROUNDUP(MONTH(Table1[[#This Row],[Date]])/3,0)</f>
        <v>1</v>
      </c>
      <c r="N271" t="str">
        <f>CONCATENATE(Table1[[#This Row],[Year]],"-Q",Table1[[#This Row],[Quarter]])</f>
        <v>2024-Q1</v>
      </c>
    </row>
    <row r="272" spans="1:14" x14ac:dyDescent="0.3">
      <c r="A272" t="s">
        <v>601</v>
      </c>
      <c r="B272" t="s">
        <v>168</v>
      </c>
      <c r="C272" t="s">
        <v>169</v>
      </c>
      <c r="D272" t="s">
        <v>170</v>
      </c>
      <c r="E272" t="s">
        <v>89</v>
      </c>
      <c r="F272" t="s">
        <v>227</v>
      </c>
      <c r="G272" t="s">
        <v>6</v>
      </c>
      <c r="H272" s="2">
        <v>45316</v>
      </c>
      <c r="I272" s="3">
        <v>825</v>
      </c>
      <c r="J272" t="str">
        <f>IF(Table1[[#This Row],[Purchase Amount]]&gt;0,"Purchased Successfully","Not purchased Successfully" )</f>
        <v>Purchased Successfully</v>
      </c>
      <c r="K272" s="5">
        <f>Table1[[#This Row],[Purchase Amount]]/10</f>
        <v>82.5</v>
      </c>
      <c r="L272">
        <f t="shared" si="4"/>
        <v>2024</v>
      </c>
      <c r="M272">
        <f>ROUNDUP(MONTH(Table1[[#This Row],[Date]])/3,0)</f>
        <v>1</v>
      </c>
      <c r="N272" t="str">
        <f>CONCATENATE(Table1[[#This Row],[Year]],"-Q",Table1[[#This Row],[Quarter]])</f>
        <v>2024-Q1</v>
      </c>
    </row>
    <row r="273" spans="1:14" x14ac:dyDescent="0.3">
      <c r="A273" t="s">
        <v>602</v>
      </c>
      <c r="B273" t="s">
        <v>603</v>
      </c>
      <c r="C273" t="s">
        <v>604</v>
      </c>
      <c r="D273" t="s">
        <v>605</v>
      </c>
      <c r="E273" t="s">
        <v>24</v>
      </c>
      <c r="F273" t="s">
        <v>141</v>
      </c>
      <c r="G273" t="s">
        <v>6</v>
      </c>
      <c r="H273" s="2">
        <v>45316</v>
      </c>
      <c r="I273" s="3">
        <v>460</v>
      </c>
      <c r="J273" t="str">
        <f>IF(Table1[[#This Row],[Purchase Amount]]&gt;0,"Purchased Successfully","Not purchased Successfully" )</f>
        <v>Purchased Successfully</v>
      </c>
      <c r="K273" s="5">
        <f>Table1[[#This Row],[Purchase Amount]]/10</f>
        <v>46</v>
      </c>
      <c r="L273">
        <f t="shared" si="4"/>
        <v>2024</v>
      </c>
      <c r="M273">
        <f>ROUNDUP(MONTH(Table1[[#This Row],[Date]])/3,0)</f>
        <v>1</v>
      </c>
      <c r="N273" t="str">
        <f>CONCATENATE(Table1[[#This Row],[Year]],"-Q",Table1[[#This Row],[Quarter]])</f>
        <v>2024-Q1</v>
      </c>
    </row>
    <row r="274" spans="1:14" hidden="1" x14ac:dyDescent="0.3">
      <c r="A274" t="s">
        <v>606</v>
      </c>
      <c r="B274" t="s">
        <v>28</v>
      </c>
      <c r="C274" t="s">
        <v>29</v>
      </c>
      <c r="D274" t="s">
        <v>30</v>
      </c>
      <c r="E274" t="s">
        <v>24</v>
      </c>
      <c r="F274" t="s">
        <v>5</v>
      </c>
      <c r="G274" t="s">
        <v>26</v>
      </c>
      <c r="H274" s="2">
        <v>45317</v>
      </c>
      <c r="I274" s="3"/>
      <c r="J274" t="str">
        <f>IF(Table1[[#This Row],[Purchase Amount]]&gt;0,"Purchased Successfully","Not purchased Successfully" )</f>
        <v>Not purchased Successfully</v>
      </c>
      <c r="K274" s="5">
        <f>Table1[[#This Row],[Purchase Amount]]/10</f>
        <v>0</v>
      </c>
      <c r="L274">
        <f t="shared" si="4"/>
        <v>2024</v>
      </c>
      <c r="M274">
        <f>ROUNDUP(MONTH(Table1[[#This Row],[Date]])/3,0)</f>
        <v>1</v>
      </c>
      <c r="N274" t="str">
        <f>CONCATENATE(Table1[[#This Row],[Year]],"-Q",Table1[[#This Row],[Quarter]])</f>
        <v>2024-Q1</v>
      </c>
    </row>
    <row r="275" spans="1:14" hidden="1" x14ac:dyDescent="0.3">
      <c r="A275" t="s">
        <v>607</v>
      </c>
      <c r="B275" t="s">
        <v>244</v>
      </c>
      <c r="C275" t="s">
        <v>245</v>
      </c>
      <c r="D275" t="s">
        <v>246</v>
      </c>
      <c r="E275" t="s">
        <v>41</v>
      </c>
      <c r="F275" t="s">
        <v>166</v>
      </c>
      <c r="G275" t="s">
        <v>6</v>
      </c>
      <c r="H275" s="2">
        <v>45317</v>
      </c>
      <c r="I275" s="3"/>
      <c r="J275" t="str">
        <f>IF(Table1[[#This Row],[Purchase Amount]]&gt;0,"Purchased Successfully","Not purchased Successfully" )</f>
        <v>Not purchased Successfully</v>
      </c>
      <c r="K275" s="5">
        <f>Table1[[#This Row],[Purchase Amount]]/10</f>
        <v>0</v>
      </c>
      <c r="L275">
        <f t="shared" si="4"/>
        <v>2024</v>
      </c>
      <c r="M275">
        <f>ROUNDUP(MONTH(Table1[[#This Row],[Date]])/3,0)</f>
        <v>1</v>
      </c>
      <c r="N275" t="str">
        <f>CONCATENATE(Table1[[#This Row],[Year]],"-Q",Table1[[#This Row],[Quarter]])</f>
        <v>2024-Q1</v>
      </c>
    </row>
    <row r="276" spans="1:14" x14ac:dyDescent="0.3">
      <c r="A276" t="s">
        <v>608</v>
      </c>
      <c r="B276" t="s">
        <v>410</v>
      </c>
      <c r="C276" t="s">
        <v>411</v>
      </c>
      <c r="D276" t="s">
        <v>412</v>
      </c>
      <c r="E276" t="s">
        <v>4</v>
      </c>
      <c r="F276" t="s">
        <v>90</v>
      </c>
      <c r="G276" t="s">
        <v>26</v>
      </c>
      <c r="H276" s="2">
        <v>45317</v>
      </c>
      <c r="I276" s="3">
        <v>210</v>
      </c>
      <c r="J276" t="str">
        <f>IF(Table1[[#This Row],[Purchase Amount]]&gt;0,"Purchased Successfully","Not purchased Successfully" )</f>
        <v>Purchased Successfully</v>
      </c>
      <c r="K276" s="5">
        <f>Table1[[#This Row],[Purchase Amount]]/10</f>
        <v>21</v>
      </c>
      <c r="L276">
        <f t="shared" si="4"/>
        <v>2024</v>
      </c>
      <c r="M276">
        <f>ROUNDUP(MONTH(Table1[[#This Row],[Date]])/3,0)</f>
        <v>1</v>
      </c>
      <c r="N276" t="str">
        <f>CONCATENATE(Table1[[#This Row],[Year]],"-Q",Table1[[#This Row],[Quarter]])</f>
        <v>2024-Q1</v>
      </c>
    </row>
    <row r="277" spans="1:14" x14ac:dyDescent="0.3">
      <c r="A277" t="s">
        <v>609</v>
      </c>
      <c r="B277" t="s">
        <v>178</v>
      </c>
      <c r="C277" t="s">
        <v>179</v>
      </c>
      <c r="D277" t="s">
        <v>180</v>
      </c>
      <c r="E277" t="s">
        <v>41</v>
      </c>
      <c r="F277" t="s">
        <v>279</v>
      </c>
      <c r="G277" t="s">
        <v>13</v>
      </c>
      <c r="H277" s="2">
        <v>45317</v>
      </c>
      <c r="I277" s="3">
        <v>1170</v>
      </c>
      <c r="J277" t="str">
        <f>IF(Table1[[#This Row],[Purchase Amount]]&gt;0,"Purchased Successfully","Not purchased Successfully" )</f>
        <v>Purchased Successfully</v>
      </c>
      <c r="K277" s="5">
        <f>Table1[[#This Row],[Purchase Amount]]/10</f>
        <v>117</v>
      </c>
      <c r="L277">
        <f t="shared" si="4"/>
        <v>2024</v>
      </c>
      <c r="M277">
        <f>ROUNDUP(MONTH(Table1[[#This Row],[Date]])/3,0)</f>
        <v>1</v>
      </c>
      <c r="N277" t="str">
        <f>CONCATENATE(Table1[[#This Row],[Year]],"-Q",Table1[[#This Row],[Quarter]])</f>
        <v>2024-Q1</v>
      </c>
    </row>
    <row r="278" spans="1:14" x14ac:dyDescent="0.3">
      <c r="A278" t="s">
        <v>610</v>
      </c>
      <c r="B278" t="s">
        <v>587</v>
      </c>
      <c r="C278" t="s">
        <v>588</v>
      </c>
      <c r="D278" t="s">
        <v>589</v>
      </c>
      <c r="E278" t="s">
        <v>62</v>
      </c>
      <c r="F278" t="s">
        <v>232</v>
      </c>
      <c r="G278" t="s">
        <v>13</v>
      </c>
      <c r="H278" s="2">
        <v>45317</v>
      </c>
      <c r="I278" s="3">
        <v>645</v>
      </c>
      <c r="J278" t="str">
        <f>IF(Table1[[#This Row],[Purchase Amount]]&gt;0,"Purchased Successfully","Not purchased Successfully" )</f>
        <v>Purchased Successfully</v>
      </c>
      <c r="K278" s="5">
        <f>Table1[[#This Row],[Purchase Amount]]/10</f>
        <v>64.5</v>
      </c>
      <c r="L278">
        <f t="shared" si="4"/>
        <v>2024</v>
      </c>
      <c r="M278">
        <f>ROUNDUP(MONTH(Table1[[#This Row],[Date]])/3,0)</f>
        <v>1</v>
      </c>
      <c r="N278" t="str">
        <f>CONCATENATE(Table1[[#This Row],[Year]],"-Q",Table1[[#This Row],[Quarter]])</f>
        <v>2024-Q1</v>
      </c>
    </row>
    <row r="279" spans="1:14" x14ac:dyDescent="0.3">
      <c r="A279" t="s">
        <v>611</v>
      </c>
      <c r="B279" t="s">
        <v>113</v>
      </c>
      <c r="C279" t="s">
        <v>114</v>
      </c>
      <c r="D279" t="s">
        <v>115</v>
      </c>
      <c r="E279" t="s">
        <v>62</v>
      </c>
      <c r="F279" t="s">
        <v>31</v>
      </c>
      <c r="G279" t="s">
        <v>26</v>
      </c>
      <c r="H279" s="2">
        <v>45317</v>
      </c>
      <c r="I279" s="3">
        <v>785</v>
      </c>
      <c r="J279" t="str">
        <f>IF(Table1[[#This Row],[Purchase Amount]]&gt;0,"Purchased Successfully","Not purchased Successfully" )</f>
        <v>Purchased Successfully</v>
      </c>
      <c r="K279" s="5">
        <f>Table1[[#This Row],[Purchase Amount]]/10</f>
        <v>78.5</v>
      </c>
      <c r="L279">
        <f t="shared" si="4"/>
        <v>2024</v>
      </c>
      <c r="M279">
        <f>ROUNDUP(MONTH(Table1[[#This Row],[Date]])/3,0)</f>
        <v>1</v>
      </c>
      <c r="N279" t="str">
        <f>CONCATENATE(Table1[[#This Row],[Year]],"-Q",Table1[[#This Row],[Quarter]])</f>
        <v>2024-Q1</v>
      </c>
    </row>
    <row r="280" spans="1:14" hidden="1" x14ac:dyDescent="0.3">
      <c r="A280" t="s">
        <v>612</v>
      </c>
      <c r="B280" t="s">
        <v>54</v>
      </c>
      <c r="C280" t="s">
        <v>55</v>
      </c>
      <c r="D280" t="s">
        <v>56</v>
      </c>
      <c r="E280" t="s">
        <v>18</v>
      </c>
      <c r="F280" t="s">
        <v>211</v>
      </c>
      <c r="G280" t="s">
        <v>6</v>
      </c>
      <c r="H280" s="2">
        <v>45318</v>
      </c>
      <c r="I280" s="3"/>
      <c r="J280" t="str">
        <f>IF(Table1[[#This Row],[Purchase Amount]]&gt;0,"Purchased Successfully","Not purchased Successfully" )</f>
        <v>Not purchased Successfully</v>
      </c>
      <c r="K280" s="5">
        <f>Table1[[#This Row],[Purchase Amount]]/10</f>
        <v>0</v>
      </c>
      <c r="L280">
        <f t="shared" si="4"/>
        <v>2024</v>
      </c>
      <c r="M280">
        <f>ROUNDUP(MONTH(Table1[[#This Row],[Date]])/3,0)</f>
        <v>1</v>
      </c>
      <c r="N280" t="str">
        <f>CONCATENATE(Table1[[#This Row],[Year]],"-Q",Table1[[#This Row],[Quarter]])</f>
        <v>2024-Q1</v>
      </c>
    </row>
    <row r="281" spans="1:14" hidden="1" x14ac:dyDescent="0.3">
      <c r="A281" t="s">
        <v>613</v>
      </c>
      <c r="B281" t="s">
        <v>21</v>
      </c>
      <c r="C281" t="s">
        <v>22</v>
      </c>
      <c r="D281" t="s">
        <v>23</v>
      </c>
      <c r="E281" t="s">
        <v>24</v>
      </c>
      <c r="F281" t="s">
        <v>73</v>
      </c>
      <c r="G281" t="s">
        <v>13</v>
      </c>
      <c r="H281" s="2">
        <v>45318</v>
      </c>
      <c r="I281" s="3"/>
      <c r="J281" t="str">
        <f>IF(Table1[[#This Row],[Purchase Amount]]&gt;0,"Purchased Successfully","Not purchased Successfully" )</f>
        <v>Not purchased Successfully</v>
      </c>
      <c r="K281" s="5">
        <f>Table1[[#This Row],[Purchase Amount]]/10</f>
        <v>0</v>
      </c>
      <c r="L281">
        <f t="shared" si="4"/>
        <v>2024</v>
      </c>
      <c r="M281">
        <f>ROUNDUP(MONTH(Table1[[#This Row],[Date]])/3,0)</f>
        <v>1</v>
      </c>
      <c r="N281" t="str">
        <f>CONCATENATE(Table1[[#This Row],[Year]],"-Q",Table1[[#This Row],[Quarter]])</f>
        <v>2024-Q1</v>
      </c>
    </row>
    <row r="282" spans="1:14" hidden="1" x14ac:dyDescent="0.3">
      <c r="A282" t="s">
        <v>614</v>
      </c>
      <c r="B282" t="s">
        <v>272</v>
      </c>
      <c r="C282" t="s">
        <v>273</v>
      </c>
      <c r="D282" t="s">
        <v>274</v>
      </c>
      <c r="E282" t="s">
        <v>41</v>
      </c>
      <c r="F282" t="s">
        <v>297</v>
      </c>
      <c r="G282" t="s">
        <v>6</v>
      </c>
      <c r="H282" s="2">
        <v>45318</v>
      </c>
      <c r="I282" s="3"/>
      <c r="J282" t="str">
        <f>IF(Table1[[#This Row],[Purchase Amount]]&gt;0,"Purchased Successfully","Not purchased Successfully" )</f>
        <v>Not purchased Successfully</v>
      </c>
      <c r="K282" s="5">
        <f>Table1[[#This Row],[Purchase Amount]]/10</f>
        <v>0</v>
      </c>
      <c r="L282">
        <f t="shared" si="4"/>
        <v>2024</v>
      </c>
      <c r="M282">
        <f>ROUNDUP(MONTH(Table1[[#This Row],[Date]])/3,0)</f>
        <v>1</v>
      </c>
      <c r="N282" t="str">
        <f>CONCATENATE(Table1[[#This Row],[Year]],"-Q",Table1[[#This Row],[Quarter]])</f>
        <v>2024-Q1</v>
      </c>
    </row>
    <row r="283" spans="1:14" hidden="1" x14ac:dyDescent="0.3">
      <c r="A283" t="s">
        <v>615</v>
      </c>
      <c r="B283" t="s">
        <v>285</v>
      </c>
      <c r="C283" t="s">
        <v>286</v>
      </c>
      <c r="D283" t="s">
        <v>287</v>
      </c>
      <c r="E283" t="s">
        <v>4</v>
      </c>
      <c r="F283" t="s">
        <v>227</v>
      </c>
      <c r="G283" t="s">
        <v>13</v>
      </c>
      <c r="H283" s="2">
        <v>45318</v>
      </c>
      <c r="I283" s="3"/>
      <c r="J283" t="str">
        <f>IF(Table1[[#This Row],[Purchase Amount]]&gt;0,"Purchased Successfully","Not purchased Successfully" )</f>
        <v>Not purchased Successfully</v>
      </c>
      <c r="K283" s="5">
        <f>Table1[[#This Row],[Purchase Amount]]/10</f>
        <v>0</v>
      </c>
      <c r="L283">
        <f t="shared" si="4"/>
        <v>2024</v>
      </c>
      <c r="M283">
        <f>ROUNDUP(MONTH(Table1[[#This Row],[Date]])/3,0)</f>
        <v>1</v>
      </c>
      <c r="N283" t="str">
        <f>CONCATENATE(Table1[[#This Row],[Year]],"-Q",Table1[[#This Row],[Quarter]])</f>
        <v>2024-Q1</v>
      </c>
    </row>
    <row r="284" spans="1:14" hidden="1" x14ac:dyDescent="0.3">
      <c r="A284" t="s">
        <v>616</v>
      </c>
      <c r="B284" t="s">
        <v>446</v>
      </c>
      <c r="C284" t="s">
        <v>447</v>
      </c>
      <c r="D284" t="s">
        <v>448</v>
      </c>
      <c r="E284" t="s">
        <v>62</v>
      </c>
      <c r="F284" t="s">
        <v>194</v>
      </c>
      <c r="G284" t="s">
        <v>6</v>
      </c>
      <c r="H284" s="2">
        <v>45318</v>
      </c>
      <c r="I284" s="3"/>
      <c r="J284" t="str">
        <f>IF(Table1[[#This Row],[Purchase Amount]]&gt;0,"Purchased Successfully","Not purchased Successfully" )</f>
        <v>Not purchased Successfully</v>
      </c>
      <c r="K284" s="5">
        <f>Table1[[#This Row],[Purchase Amount]]/10</f>
        <v>0</v>
      </c>
      <c r="L284">
        <f t="shared" si="4"/>
        <v>2024</v>
      </c>
      <c r="M284">
        <f>ROUNDUP(MONTH(Table1[[#This Row],[Date]])/3,0)</f>
        <v>1</v>
      </c>
      <c r="N284" t="str">
        <f>CONCATENATE(Table1[[#This Row],[Year]],"-Q",Table1[[#This Row],[Quarter]])</f>
        <v>2024-Q1</v>
      </c>
    </row>
    <row r="285" spans="1:14" x14ac:dyDescent="0.3">
      <c r="A285" t="s">
        <v>617</v>
      </c>
      <c r="B285" t="s">
        <v>281</v>
      </c>
      <c r="C285" t="s">
        <v>282</v>
      </c>
      <c r="D285" t="s">
        <v>283</v>
      </c>
      <c r="E285" t="s">
        <v>4</v>
      </c>
      <c r="F285" t="s">
        <v>68</v>
      </c>
      <c r="G285" t="s">
        <v>13</v>
      </c>
      <c r="H285" s="2">
        <v>45318</v>
      </c>
      <c r="I285" s="3">
        <v>785</v>
      </c>
      <c r="J285" t="str">
        <f>IF(Table1[[#This Row],[Purchase Amount]]&gt;0,"Purchased Successfully","Not purchased Successfully" )</f>
        <v>Purchased Successfully</v>
      </c>
      <c r="K285" s="5">
        <f>Table1[[#This Row],[Purchase Amount]]/10</f>
        <v>78.5</v>
      </c>
      <c r="L285">
        <f t="shared" si="4"/>
        <v>2024</v>
      </c>
      <c r="M285">
        <f>ROUNDUP(MONTH(Table1[[#This Row],[Date]])/3,0)</f>
        <v>1</v>
      </c>
      <c r="N285" t="str">
        <f>CONCATENATE(Table1[[#This Row],[Year]],"-Q",Table1[[#This Row],[Quarter]])</f>
        <v>2024-Q1</v>
      </c>
    </row>
    <row r="286" spans="1:14" x14ac:dyDescent="0.3">
      <c r="A286" t="s">
        <v>618</v>
      </c>
      <c r="B286" t="s">
        <v>59</v>
      </c>
      <c r="C286" t="s">
        <v>60</v>
      </c>
      <c r="D286" t="s">
        <v>61</v>
      </c>
      <c r="E286" t="s">
        <v>62</v>
      </c>
      <c r="F286" t="s">
        <v>211</v>
      </c>
      <c r="G286" t="s">
        <v>13</v>
      </c>
      <c r="H286" s="2">
        <v>45318</v>
      </c>
      <c r="I286" s="3">
        <v>690</v>
      </c>
      <c r="J286" t="str">
        <f>IF(Table1[[#This Row],[Purchase Amount]]&gt;0,"Purchased Successfully","Not purchased Successfully" )</f>
        <v>Purchased Successfully</v>
      </c>
      <c r="K286" s="5">
        <f>Table1[[#This Row],[Purchase Amount]]/10</f>
        <v>69</v>
      </c>
      <c r="L286">
        <f t="shared" si="4"/>
        <v>2024</v>
      </c>
      <c r="M286">
        <f>ROUNDUP(MONTH(Table1[[#This Row],[Date]])/3,0)</f>
        <v>1</v>
      </c>
      <c r="N286" t="str">
        <f>CONCATENATE(Table1[[#This Row],[Year]],"-Q",Table1[[#This Row],[Quarter]])</f>
        <v>2024-Q1</v>
      </c>
    </row>
    <row r="287" spans="1:14" x14ac:dyDescent="0.3">
      <c r="A287" t="s">
        <v>619</v>
      </c>
      <c r="B287" t="s">
        <v>333</v>
      </c>
      <c r="C287" t="s">
        <v>334</v>
      </c>
      <c r="D287" t="s">
        <v>335</v>
      </c>
      <c r="E287" t="s">
        <v>101</v>
      </c>
      <c r="F287" t="s">
        <v>130</v>
      </c>
      <c r="G287" t="s">
        <v>13</v>
      </c>
      <c r="H287" s="2">
        <v>45318</v>
      </c>
      <c r="I287" s="3">
        <v>585</v>
      </c>
      <c r="J287" t="str">
        <f>IF(Table1[[#This Row],[Purchase Amount]]&gt;0,"Purchased Successfully","Not purchased Successfully" )</f>
        <v>Purchased Successfully</v>
      </c>
      <c r="K287" s="5">
        <f>Table1[[#This Row],[Purchase Amount]]/10</f>
        <v>58.5</v>
      </c>
      <c r="L287">
        <f t="shared" si="4"/>
        <v>2024</v>
      </c>
      <c r="M287">
        <f>ROUNDUP(MONTH(Table1[[#This Row],[Date]])/3,0)</f>
        <v>1</v>
      </c>
      <c r="N287" t="str">
        <f>CONCATENATE(Table1[[#This Row],[Year]],"-Q",Table1[[#This Row],[Quarter]])</f>
        <v>2024-Q1</v>
      </c>
    </row>
    <row r="288" spans="1:14" x14ac:dyDescent="0.3">
      <c r="A288" t="s">
        <v>620</v>
      </c>
      <c r="B288" t="s">
        <v>558</v>
      </c>
      <c r="C288" t="s">
        <v>559</v>
      </c>
      <c r="D288" t="s">
        <v>560</v>
      </c>
      <c r="E288" t="s">
        <v>41</v>
      </c>
      <c r="F288" t="s">
        <v>36</v>
      </c>
      <c r="G288" t="s">
        <v>84</v>
      </c>
      <c r="H288" s="2">
        <v>45318</v>
      </c>
      <c r="I288" s="3">
        <v>375</v>
      </c>
      <c r="J288" t="str">
        <f>IF(Table1[[#This Row],[Purchase Amount]]&gt;0,"Purchased Successfully","Not purchased Successfully" )</f>
        <v>Purchased Successfully</v>
      </c>
      <c r="K288" s="5">
        <f>Table1[[#This Row],[Purchase Amount]]/10</f>
        <v>37.5</v>
      </c>
      <c r="L288">
        <f t="shared" si="4"/>
        <v>2024</v>
      </c>
      <c r="M288">
        <f>ROUNDUP(MONTH(Table1[[#This Row],[Date]])/3,0)</f>
        <v>1</v>
      </c>
      <c r="N288" t="str">
        <f>CONCATENATE(Table1[[#This Row],[Year]],"-Q",Table1[[#This Row],[Quarter]])</f>
        <v>2024-Q1</v>
      </c>
    </row>
    <row r="289" spans="1:14" x14ac:dyDescent="0.3">
      <c r="A289" t="s">
        <v>621</v>
      </c>
      <c r="B289" t="s">
        <v>268</v>
      </c>
      <c r="C289" t="s">
        <v>269</v>
      </c>
      <c r="D289" t="s">
        <v>270</v>
      </c>
      <c r="E289" t="s">
        <v>41</v>
      </c>
      <c r="F289" t="s">
        <v>83</v>
      </c>
      <c r="G289" t="s">
        <v>26</v>
      </c>
      <c r="H289" s="2">
        <v>45318</v>
      </c>
      <c r="I289" s="3">
        <v>730</v>
      </c>
      <c r="J289" t="str">
        <f>IF(Table1[[#This Row],[Purchase Amount]]&gt;0,"Purchased Successfully","Not purchased Successfully" )</f>
        <v>Purchased Successfully</v>
      </c>
      <c r="K289" s="5">
        <f>Table1[[#This Row],[Purchase Amount]]/10</f>
        <v>73</v>
      </c>
      <c r="L289">
        <f t="shared" si="4"/>
        <v>2024</v>
      </c>
      <c r="M289">
        <f>ROUNDUP(MONTH(Table1[[#This Row],[Date]])/3,0)</f>
        <v>1</v>
      </c>
      <c r="N289" t="str">
        <f>CONCATENATE(Table1[[#This Row],[Year]],"-Q",Table1[[#This Row],[Quarter]])</f>
        <v>2024-Q1</v>
      </c>
    </row>
    <row r="290" spans="1:14" x14ac:dyDescent="0.3">
      <c r="A290" t="s">
        <v>622</v>
      </c>
      <c r="B290" t="s">
        <v>293</v>
      </c>
      <c r="C290" t="s">
        <v>294</v>
      </c>
      <c r="D290" t="s">
        <v>295</v>
      </c>
      <c r="E290" t="s">
        <v>41</v>
      </c>
      <c r="F290" t="s">
        <v>474</v>
      </c>
      <c r="G290" t="s">
        <v>13</v>
      </c>
      <c r="H290" s="2">
        <v>45318</v>
      </c>
      <c r="I290" s="3">
        <v>690</v>
      </c>
      <c r="J290" t="str">
        <f>IF(Table1[[#This Row],[Purchase Amount]]&gt;0,"Purchased Successfully","Not purchased Successfully" )</f>
        <v>Purchased Successfully</v>
      </c>
      <c r="K290" s="5">
        <f>Table1[[#This Row],[Purchase Amount]]/10</f>
        <v>69</v>
      </c>
      <c r="L290">
        <f t="shared" si="4"/>
        <v>2024</v>
      </c>
      <c r="M290">
        <f>ROUNDUP(MONTH(Table1[[#This Row],[Date]])/3,0)</f>
        <v>1</v>
      </c>
      <c r="N290" t="str">
        <f>CONCATENATE(Table1[[#This Row],[Year]],"-Q",Table1[[#This Row],[Quarter]])</f>
        <v>2024-Q1</v>
      </c>
    </row>
    <row r="291" spans="1:14" x14ac:dyDescent="0.3">
      <c r="A291" t="s">
        <v>623</v>
      </c>
      <c r="B291" t="s">
        <v>390</v>
      </c>
      <c r="C291" t="s">
        <v>391</v>
      </c>
      <c r="D291" t="s">
        <v>392</v>
      </c>
      <c r="E291" t="s">
        <v>62</v>
      </c>
      <c r="F291" t="s">
        <v>216</v>
      </c>
      <c r="G291" t="s">
        <v>6</v>
      </c>
      <c r="H291" s="2">
        <v>45318</v>
      </c>
      <c r="I291" s="3">
        <v>420</v>
      </c>
      <c r="J291" t="str">
        <f>IF(Table1[[#This Row],[Purchase Amount]]&gt;0,"Purchased Successfully","Not purchased Successfully" )</f>
        <v>Purchased Successfully</v>
      </c>
      <c r="K291" s="5">
        <f>Table1[[#This Row],[Purchase Amount]]/10</f>
        <v>42</v>
      </c>
      <c r="L291">
        <f t="shared" si="4"/>
        <v>2024</v>
      </c>
      <c r="M291">
        <f>ROUNDUP(MONTH(Table1[[#This Row],[Date]])/3,0)</f>
        <v>1</v>
      </c>
      <c r="N291" t="str">
        <f>CONCATENATE(Table1[[#This Row],[Year]],"-Q",Table1[[#This Row],[Quarter]])</f>
        <v>2024-Q1</v>
      </c>
    </row>
    <row r="292" spans="1:14" hidden="1" x14ac:dyDescent="0.3">
      <c r="A292" t="s">
        <v>624</v>
      </c>
      <c r="B292" t="s">
        <v>203</v>
      </c>
      <c r="C292" t="s">
        <v>204</v>
      </c>
      <c r="D292" t="s">
        <v>205</v>
      </c>
      <c r="E292" t="s">
        <v>24</v>
      </c>
      <c r="F292" t="s">
        <v>96</v>
      </c>
      <c r="G292" t="s">
        <v>26</v>
      </c>
      <c r="H292" s="2">
        <v>45319</v>
      </c>
      <c r="I292" s="3"/>
      <c r="J292" t="str">
        <f>IF(Table1[[#This Row],[Purchase Amount]]&gt;0,"Purchased Successfully","Not purchased Successfully" )</f>
        <v>Not purchased Successfully</v>
      </c>
      <c r="K292" s="5">
        <f>Table1[[#This Row],[Purchase Amount]]/10</f>
        <v>0</v>
      </c>
      <c r="L292">
        <f t="shared" si="4"/>
        <v>2024</v>
      </c>
      <c r="M292">
        <f>ROUNDUP(MONTH(Table1[[#This Row],[Date]])/3,0)</f>
        <v>1</v>
      </c>
      <c r="N292" t="str">
        <f>CONCATENATE(Table1[[#This Row],[Year]],"-Q",Table1[[#This Row],[Quarter]])</f>
        <v>2024-Q1</v>
      </c>
    </row>
    <row r="293" spans="1:14" hidden="1" x14ac:dyDescent="0.3">
      <c r="A293" t="s">
        <v>625</v>
      </c>
      <c r="B293" t="s">
        <v>626</v>
      </c>
      <c r="C293" t="s">
        <v>627</v>
      </c>
      <c r="D293" t="s">
        <v>628</v>
      </c>
      <c r="E293" t="s">
        <v>265</v>
      </c>
      <c r="F293" t="s">
        <v>36</v>
      </c>
      <c r="G293" t="s">
        <v>13</v>
      </c>
      <c r="H293" s="2">
        <v>45319</v>
      </c>
      <c r="I293" s="3"/>
      <c r="J293" t="str">
        <f>IF(Table1[[#This Row],[Purchase Amount]]&gt;0,"Purchased Successfully","Not purchased Successfully" )</f>
        <v>Not purchased Successfully</v>
      </c>
      <c r="K293" s="5">
        <f>Table1[[#This Row],[Purchase Amount]]/10</f>
        <v>0</v>
      </c>
      <c r="L293">
        <f t="shared" si="4"/>
        <v>2024</v>
      </c>
      <c r="M293">
        <f>ROUNDUP(MONTH(Table1[[#This Row],[Date]])/3,0)</f>
        <v>1</v>
      </c>
      <c r="N293" t="str">
        <f>CONCATENATE(Table1[[#This Row],[Year]],"-Q",Table1[[#This Row],[Quarter]])</f>
        <v>2024-Q1</v>
      </c>
    </row>
    <row r="294" spans="1:14" x14ac:dyDescent="0.3">
      <c r="A294" t="s">
        <v>629</v>
      </c>
      <c r="B294" t="s">
        <v>318</v>
      </c>
      <c r="C294" t="s">
        <v>319</v>
      </c>
      <c r="D294" t="s">
        <v>320</v>
      </c>
      <c r="E294" t="s">
        <v>24</v>
      </c>
      <c r="F294" t="s">
        <v>36</v>
      </c>
      <c r="G294" t="s">
        <v>6</v>
      </c>
      <c r="H294" s="2">
        <v>45319</v>
      </c>
      <c r="I294" s="3">
        <v>370</v>
      </c>
      <c r="J294" t="str">
        <f>IF(Table1[[#This Row],[Purchase Amount]]&gt;0,"Purchased Successfully","Not purchased Successfully" )</f>
        <v>Purchased Successfully</v>
      </c>
      <c r="K294" s="5">
        <f>Table1[[#This Row],[Purchase Amount]]/10</f>
        <v>37</v>
      </c>
      <c r="L294">
        <f t="shared" si="4"/>
        <v>2024</v>
      </c>
      <c r="M294">
        <f>ROUNDUP(MONTH(Table1[[#This Row],[Date]])/3,0)</f>
        <v>1</v>
      </c>
      <c r="N294" t="str">
        <f>CONCATENATE(Table1[[#This Row],[Year]],"-Q",Table1[[#This Row],[Quarter]])</f>
        <v>2024-Q1</v>
      </c>
    </row>
    <row r="295" spans="1:14" x14ac:dyDescent="0.3">
      <c r="A295" t="s">
        <v>630</v>
      </c>
      <c r="B295" t="s">
        <v>452</v>
      </c>
      <c r="C295" t="s">
        <v>453</v>
      </c>
      <c r="D295" t="s">
        <v>454</v>
      </c>
      <c r="E295" t="s">
        <v>4</v>
      </c>
      <c r="F295" t="s">
        <v>342</v>
      </c>
      <c r="G295" t="s">
        <v>6</v>
      </c>
      <c r="H295" s="2">
        <v>45319</v>
      </c>
      <c r="I295" s="3">
        <v>565</v>
      </c>
      <c r="J295" t="str">
        <f>IF(Table1[[#This Row],[Purchase Amount]]&gt;0,"Purchased Successfully","Not purchased Successfully" )</f>
        <v>Purchased Successfully</v>
      </c>
      <c r="K295" s="5">
        <f>Table1[[#This Row],[Purchase Amount]]/10</f>
        <v>56.5</v>
      </c>
      <c r="L295">
        <f t="shared" si="4"/>
        <v>2024</v>
      </c>
      <c r="M295">
        <f>ROUNDUP(MONTH(Table1[[#This Row],[Date]])/3,0)</f>
        <v>1</v>
      </c>
      <c r="N295" t="str">
        <f>CONCATENATE(Table1[[#This Row],[Year]],"-Q",Table1[[#This Row],[Quarter]])</f>
        <v>2024-Q1</v>
      </c>
    </row>
    <row r="296" spans="1:14" x14ac:dyDescent="0.3">
      <c r="A296" t="s">
        <v>631</v>
      </c>
      <c r="B296" t="s">
        <v>358</v>
      </c>
      <c r="C296" t="s">
        <v>359</v>
      </c>
      <c r="D296" t="s">
        <v>360</v>
      </c>
      <c r="E296" t="s">
        <v>4</v>
      </c>
      <c r="F296" t="s">
        <v>136</v>
      </c>
      <c r="G296" t="s">
        <v>13</v>
      </c>
      <c r="H296" s="2">
        <v>45319</v>
      </c>
      <c r="I296" s="3">
        <v>140</v>
      </c>
      <c r="J296" t="str">
        <f>IF(Table1[[#This Row],[Purchase Amount]]&gt;0,"Purchased Successfully","Not purchased Successfully" )</f>
        <v>Purchased Successfully</v>
      </c>
      <c r="K296" s="5">
        <f>Table1[[#This Row],[Purchase Amount]]/10</f>
        <v>14</v>
      </c>
      <c r="L296">
        <f t="shared" si="4"/>
        <v>2024</v>
      </c>
      <c r="M296">
        <f>ROUNDUP(MONTH(Table1[[#This Row],[Date]])/3,0)</f>
        <v>1</v>
      </c>
      <c r="N296" t="str">
        <f>CONCATENATE(Table1[[#This Row],[Year]],"-Q",Table1[[#This Row],[Quarter]])</f>
        <v>2024-Q1</v>
      </c>
    </row>
    <row r="297" spans="1:14" hidden="1" x14ac:dyDescent="0.3">
      <c r="A297" t="s">
        <v>632</v>
      </c>
      <c r="B297" t="s">
        <v>54</v>
      </c>
      <c r="C297" t="s">
        <v>55</v>
      </c>
      <c r="D297" t="s">
        <v>56</v>
      </c>
      <c r="E297" t="s">
        <v>18</v>
      </c>
      <c r="F297" t="s">
        <v>102</v>
      </c>
      <c r="G297" t="s">
        <v>26</v>
      </c>
      <c r="H297" s="2">
        <v>45320</v>
      </c>
      <c r="I297" s="3"/>
      <c r="J297" t="str">
        <f>IF(Table1[[#This Row],[Purchase Amount]]&gt;0,"Purchased Successfully","Not purchased Successfully" )</f>
        <v>Not purchased Successfully</v>
      </c>
      <c r="K297" s="5">
        <f>Table1[[#This Row],[Purchase Amount]]/10</f>
        <v>0</v>
      </c>
      <c r="L297">
        <f t="shared" si="4"/>
        <v>2024</v>
      </c>
      <c r="M297">
        <f>ROUNDUP(MONTH(Table1[[#This Row],[Date]])/3,0)</f>
        <v>1</v>
      </c>
      <c r="N297" t="str">
        <f>CONCATENATE(Table1[[#This Row],[Year]],"-Q",Table1[[#This Row],[Quarter]])</f>
        <v>2024-Q1</v>
      </c>
    </row>
    <row r="298" spans="1:14" hidden="1" x14ac:dyDescent="0.3">
      <c r="A298" t="s">
        <v>633</v>
      </c>
      <c r="B298" t="s">
        <v>634</v>
      </c>
      <c r="C298" t="s">
        <v>635</v>
      </c>
      <c r="D298" t="s">
        <v>636</v>
      </c>
      <c r="E298" t="s">
        <v>18</v>
      </c>
      <c r="F298" t="s">
        <v>555</v>
      </c>
      <c r="G298" t="s">
        <v>26</v>
      </c>
      <c r="H298" s="2">
        <v>45320</v>
      </c>
      <c r="I298" s="3"/>
      <c r="J298" t="str">
        <f>IF(Table1[[#This Row],[Purchase Amount]]&gt;0,"Purchased Successfully","Not purchased Successfully" )</f>
        <v>Not purchased Successfully</v>
      </c>
      <c r="K298" s="5">
        <f>Table1[[#This Row],[Purchase Amount]]/10</f>
        <v>0</v>
      </c>
      <c r="L298">
        <f t="shared" si="4"/>
        <v>2024</v>
      </c>
      <c r="M298">
        <f>ROUNDUP(MONTH(Table1[[#This Row],[Date]])/3,0)</f>
        <v>1</v>
      </c>
      <c r="N298" t="str">
        <f>CONCATENATE(Table1[[#This Row],[Year]],"-Q",Table1[[#This Row],[Quarter]])</f>
        <v>2024-Q1</v>
      </c>
    </row>
    <row r="299" spans="1:14" hidden="1" x14ac:dyDescent="0.3">
      <c r="A299" t="s">
        <v>637</v>
      </c>
      <c r="B299" t="s">
        <v>132</v>
      </c>
      <c r="C299" t="s">
        <v>133</v>
      </c>
      <c r="D299" t="s">
        <v>134</v>
      </c>
      <c r="E299" t="s">
        <v>135</v>
      </c>
      <c r="F299" t="s">
        <v>141</v>
      </c>
      <c r="G299" t="s">
        <v>84</v>
      </c>
      <c r="H299" s="2">
        <v>45320</v>
      </c>
      <c r="I299" s="3"/>
      <c r="J299" t="str">
        <f>IF(Table1[[#This Row],[Purchase Amount]]&gt;0,"Purchased Successfully","Not purchased Successfully" )</f>
        <v>Not purchased Successfully</v>
      </c>
      <c r="K299" s="5">
        <f>Table1[[#This Row],[Purchase Amount]]/10</f>
        <v>0</v>
      </c>
      <c r="L299">
        <f t="shared" si="4"/>
        <v>2024</v>
      </c>
      <c r="M299">
        <f>ROUNDUP(MONTH(Table1[[#This Row],[Date]])/3,0)</f>
        <v>1</v>
      </c>
      <c r="N299" t="str">
        <f>CONCATENATE(Table1[[#This Row],[Year]],"-Q",Table1[[#This Row],[Quarter]])</f>
        <v>2024-Q1</v>
      </c>
    </row>
    <row r="300" spans="1:14" x14ac:dyDescent="0.3">
      <c r="A300" t="s">
        <v>638</v>
      </c>
      <c r="B300" t="s">
        <v>603</v>
      </c>
      <c r="C300" t="s">
        <v>604</v>
      </c>
      <c r="D300" t="s">
        <v>605</v>
      </c>
      <c r="E300" t="s">
        <v>24</v>
      </c>
      <c r="F300" t="s">
        <v>639</v>
      </c>
      <c r="G300" t="s">
        <v>13</v>
      </c>
      <c r="H300" s="2">
        <v>45320</v>
      </c>
      <c r="I300" s="3">
        <v>405</v>
      </c>
      <c r="J300" t="str">
        <f>IF(Table1[[#This Row],[Purchase Amount]]&gt;0,"Purchased Successfully","Not purchased Successfully" )</f>
        <v>Purchased Successfully</v>
      </c>
      <c r="K300" s="5">
        <f>Table1[[#This Row],[Purchase Amount]]/10</f>
        <v>40.5</v>
      </c>
      <c r="L300">
        <f t="shared" si="4"/>
        <v>2024</v>
      </c>
      <c r="M300">
        <f>ROUNDUP(MONTH(Table1[[#This Row],[Date]])/3,0)</f>
        <v>1</v>
      </c>
      <c r="N300" t="str">
        <f>CONCATENATE(Table1[[#This Row],[Year]],"-Q",Table1[[#This Row],[Quarter]])</f>
        <v>2024-Q1</v>
      </c>
    </row>
    <row r="301" spans="1:14" x14ac:dyDescent="0.3">
      <c r="A301" t="s">
        <v>640</v>
      </c>
      <c r="B301" t="s">
        <v>59</v>
      </c>
      <c r="C301" t="s">
        <v>60</v>
      </c>
      <c r="D301" t="s">
        <v>61</v>
      </c>
      <c r="E301" t="s">
        <v>62</v>
      </c>
      <c r="F301" t="s">
        <v>171</v>
      </c>
      <c r="G301" t="s">
        <v>26</v>
      </c>
      <c r="H301" s="2">
        <v>45321</v>
      </c>
      <c r="I301" s="3">
        <v>80</v>
      </c>
      <c r="J301" t="str">
        <f>IF(Table1[[#This Row],[Purchase Amount]]&gt;0,"Purchased Successfully","Not purchased Successfully" )</f>
        <v>Purchased Successfully</v>
      </c>
      <c r="K301" s="5">
        <f>Table1[[#This Row],[Purchase Amount]]/10</f>
        <v>8</v>
      </c>
      <c r="L301">
        <f t="shared" si="4"/>
        <v>2024</v>
      </c>
      <c r="M301">
        <f>ROUNDUP(MONTH(Table1[[#This Row],[Date]])/3,0)</f>
        <v>1</v>
      </c>
      <c r="N301" t="str">
        <f>CONCATENATE(Table1[[#This Row],[Year]],"-Q",Table1[[#This Row],[Quarter]])</f>
        <v>2024-Q1</v>
      </c>
    </row>
    <row r="302" spans="1:14" x14ac:dyDescent="0.3">
      <c r="A302" t="s">
        <v>641</v>
      </c>
      <c r="B302" t="s">
        <v>118</v>
      </c>
      <c r="C302" t="s">
        <v>119</v>
      </c>
      <c r="D302" t="s">
        <v>120</v>
      </c>
      <c r="E302" t="s">
        <v>41</v>
      </c>
      <c r="F302" t="s">
        <v>63</v>
      </c>
      <c r="G302" t="s">
        <v>6</v>
      </c>
      <c r="H302" s="2">
        <v>45321</v>
      </c>
      <c r="I302" s="3">
        <v>1110</v>
      </c>
      <c r="J302" t="str">
        <f>IF(Table1[[#This Row],[Purchase Amount]]&gt;0,"Purchased Successfully","Not purchased Successfully" )</f>
        <v>Purchased Successfully</v>
      </c>
      <c r="K302" s="5">
        <f>Table1[[#This Row],[Purchase Amount]]/10</f>
        <v>111</v>
      </c>
      <c r="L302">
        <f t="shared" si="4"/>
        <v>2024</v>
      </c>
      <c r="M302">
        <f>ROUNDUP(MONTH(Table1[[#This Row],[Date]])/3,0)</f>
        <v>1</v>
      </c>
      <c r="N302" t="str">
        <f>CONCATENATE(Table1[[#This Row],[Year]],"-Q",Table1[[#This Row],[Quarter]])</f>
        <v>2024-Q1</v>
      </c>
    </row>
    <row r="303" spans="1:14" x14ac:dyDescent="0.3">
      <c r="A303" t="s">
        <v>642</v>
      </c>
      <c r="B303" t="s">
        <v>529</v>
      </c>
      <c r="C303" t="s">
        <v>530</v>
      </c>
      <c r="D303" t="s">
        <v>531</v>
      </c>
      <c r="E303" t="s">
        <v>24</v>
      </c>
      <c r="F303" t="s">
        <v>420</v>
      </c>
      <c r="G303" t="s">
        <v>6</v>
      </c>
      <c r="H303" s="2">
        <v>45321</v>
      </c>
      <c r="I303" s="3">
        <v>1655</v>
      </c>
      <c r="J303" t="str">
        <f>IF(Table1[[#This Row],[Purchase Amount]]&gt;0,"Purchased Successfully","Not purchased Successfully" )</f>
        <v>Purchased Successfully</v>
      </c>
      <c r="K303" s="5">
        <f>Table1[[#This Row],[Purchase Amount]]/10</f>
        <v>165.5</v>
      </c>
      <c r="L303">
        <f t="shared" si="4"/>
        <v>2024</v>
      </c>
      <c r="M303">
        <f>ROUNDUP(MONTH(Table1[[#This Row],[Date]])/3,0)</f>
        <v>1</v>
      </c>
      <c r="N303" t="str">
        <f>CONCATENATE(Table1[[#This Row],[Year]],"-Q",Table1[[#This Row],[Quarter]])</f>
        <v>2024-Q1</v>
      </c>
    </row>
    <row r="304" spans="1:14" x14ac:dyDescent="0.3">
      <c r="A304" t="s">
        <v>643</v>
      </c>
      <c r="B304" t="s">
        <v>358</v>
      </c>
      <c r="C304" t="s">
        <v>359</v>
      </c>
      <c r="D304" t="s">
        <v>360</v>
      </c>
      <c r="E304" t="s">
        <v>4</v>
      </c>
      <c r="F304" t="s">
        <v>427</v>
      </c>
      <c r="G304" t="s">
        <v>6</v>
      </c>
      <c r="H304" s="2">
        <v>45321</v>
      </c>
      <c r="I304" s="3">
        <v>505</v>
      </c>
      <c r="J304" t="str">
        <f>IF(Table1[[#This Row],[Purchase Amount]]&gt;0,"Purchased Successfully","Not purchased Successfully" )</f>
        <v>Purchased Successfully</v>
      </c>
      <c r="K304" s="5">
        <f>Table1[[#This Row],[Purchase Amount]]/10</f>
        <v>50.5</v>
      </c>
      <c r="L304">
        <f t="shared" si="4"/>
        <v>2024</v>
      </c>
      <c r="M304">
        <f>ROUNDUP(MONTH(Table1[[#This Row],[Date]])/3,0)</f>
        <v>1</v>
      </c>
      <c r="N304" t="str">
        <f>CONCATENATE(Table1[[#This Row],[Year]],"-Q",Table1[[#This Row],[Quarter]])</f>
        <v>2024-Q1</v>
      </c>
    </row>
    <row r="305" spans="1:14" hidden="1" x14ac:dyDescent="0.3">
      <c r="A305" t="s">
        <v>644</v>
      </c>
      <c r="B305" t="s">
        <v>529</v>
      </c>
      <c r="C305" t="s">
        <v>530</v>
      </c>
      <c r="D305" t="s">
        <v>531</v>
      </c>
      <c r="E305" t="s">
        <v>24</v>
      </c>
      <c r="F305" t="s">
        <v>232</v>
      </c>
      <c r="G305" t="s">
        <v>26</v>
      </c>
      <c r="H305" s="2">
        <v>45322</v>
      </c>
      <c r="I305" s="3"/>
      <c r="J305" t="str">
        <f>IF(Table1[[#This Row],[Purchase Amount]]&gt;0,"Purchased Successfully","Not purchased Successfully" )</f>
        <v>Not purchased Successfully</v>
      </c>
      <c r="K305" s="5">
        <f>Table1[[#This Row],[Purchase Amount]]/10</f>
        <v>0</v>
      </c>
      <c r="L305">
        <f t="shared" si="4"/>
        <v>2024</v>
      </c>
      <c r="M305">
        <f>ROUNDUP(MONTH(Table1[[#This Row],[Date]])/3,0)</f>
        <v>1</v>
      </c>
      <c r="N305" t="str">
        <f>CONCATENATE(Table1[[#This Row],[Year]],"-Q",Table1[[#This Row],[Quarter]])</f>
        <v>2024-Q1</v>
      </c>
    </row>
    <row r="306" spans="1:14" x14ac:dyDescent="0.3">
      <c r="A306" t="s">
        <v>645</v>
      </c>
      <c r="B306" t="s">
        <v>646</v>
      </c>
      <c r="C306" t="s">
        <v>647</v>
      </c>
      <c r="D306" t="s">
        <v>648</v>
      </c>
      <c r="E306" t="s">
        <v>4</v>
      </c>
      <c r="F306" t="s">
        <v>541</v>
      </c>
      <c r="G306" t="s">
        <v>6</v>
      </c>
      <c r="H306" s="2">
        <v>45322</v>
      </c>
      <c r="I306" s="3">
        <v>830</v>
      </c>
      <c r="J306" t="str">
        <f>IF(Table1[[#This Row],[Purchase Amount]]&gt;0,"Purchased Successfully","Not purchased Successfully" )</f>
        <v>Purchased Successfully</v>
      </c>
      <c r="K306" s="5">
        <f>Table1[[#This Row],[Purchase Amount]]/10</f>
        <v>83</v>
      </c>
      <c r="L306">
        <f t="shared" si="4"/>
        <v>2024</v>
      </c>
      <c r="M306">
        <f>ROUNDUP(MONTH(Table1[[#This Row],[Date]])/3,0)</f>
        <v>1</v>
      </c>
      <c r="N306" t="str">
        <f>CONCATENATE(Table1[[#This Row],[Year]],"-Q",Table1[[#This Row],[Quarter]])</f>
        <v>2024-Q1</v>
      </c>
    </row>
    <row r="307" spans="1:14" x14ac:dyDescent="0.3">
      <c r="A307" t="s">
        <v>649</v>
      </c>
      <c r="B307" t="s">
        <v>118</v>
      </c>
      <c r="C307" t="s">
        <v>119</v>
      </c>
      <c r="D307" t="s">
        <v>120</v>
      </c>
      <c r="E307" t="s">
        <v>41</v>
      </c>
      <c r="F307" t="s">
        <v>25</v>
      </c>
      <c r="G307" t="s">
        <v>26</v>
      </c>
      <c r="H307" s="2">
        <v>45322</v>
      </c>
      <c r="I307" s="3">
        <v>710</v>
      </c>
      <c r="J307" t="str">
        <f>IF(Table1[[#This Row],[Purchase Amount]]&gt;0,"Purchased Successfully","Not purchased Successfully" )</f>
        <v>Purchased Successfully</v>
      </c>
      <c r="K307" s="5">
        <f>Table1[[#This Row],[Purchase Amount]]/10</f>
        <v>71</v>
      </c>
      <c r="L307">
        <f t="shared" si="4"/>
        <v>2024</v>
      </c>
      <c r="M307">
        <f>ROUNDUP(MONTH(Table1[[#This Row],[Date]])/3,0)</f>
        <v>1</v>
      </c>
      <c r="N307" t="str">
        <f>CONCATENATE(Table1[[#This Row],[Year]],"-Q",Table1[[#This Row],[Quarter]])</f>
        <v>2024-Q1</v>
      </c>
    </row>
    <row r="308" spans="1:14" x14ac:dyDescent="0.3">
      <c r="A308" t="s">
        <v>650</v>
      </c>
      <c r="B308" t="s">
        <v>240</v>
      </c>
      <c r="C308" t="s">
        <v>241</v>
      </c>
      <c r="D308" t="s">
        <v>242</v>
      </c>
      <c r="E308" t="s">
        <v>24</v>
      </c>
      <c r="F308" t="s">
        <v>141</v>
      </c>
      <c r="G308" t="s">
        <v>26</v>
      </c>
      <c r="H308" s="2">
        <v>45322</v>
      </c>
      <c r="I308" s="3">
        <v>795</v>
      </c>
      <c r="J308" t="str">
        <f>IF(Table1[[#This Row],[Purchase Amount]]&gt;0,"Purchased Successfully","Not purchased Successfully" )</f>
        <v>Purchased Successfully</v>
      </c>
      <c r="K308" s="5">
        <f>Table1[[#This Row],[Purchase Amount]]/10</f>
        <v>79.5</v>
      </c>
      <c r="L308">
        <f t="shared" si="4"/>
        <v>2024</v>
      </c>
      <c r="M308">
        <f>ROUNDUP(MONTH(Table1[[#This Row],[Date]])/3,0)</f>
        <v>1</v>
      </c>
      <c r="N308" t="str">
        <f>CONCATENATE(Table1[[#This Row],[Year]],"-Q",Table1[[#This Row],[Quarter]])</f>
        <v>2024-Q1</v>
      </c>
    </row>
    <row r="309" spans="1:14" x14ac:dyDescent="0.3">
      <c r="A309" t="s">
        <v>651</v>
      </c>
      <c r="B309" t="s">
        <v>240</v>
      </c>
      <c r="C309" t="s">
        <v>241</v>
      </c>
      <c r="D309" t="s">
        <v>242</v>
      </c>
      <c r="E309" t="s">
        <v>24</v>
      </c>
      <c r="F309" t="s">
        <v>83</v>
      </c>
      <c r="G309" t="s">
        <v>13</v>
      </c>
      <c r="H309" s="2">
        <v>45322</v>
      </c>
      <c r="I309" s="3">
        <v>875</v>
      </c>
      <c r="J309" t="str">
        <f>IF(Table1[[#This Row],[Purchase Amount]]&gt;0,"Purchased Successfully","Not purchased Successfully" )</f>
        <v>Purchased Successfully</v>
      </c>
      <c r="K309" s="5">
        <f>Table1[[#This Row],[Purchase Amount]]/10</f>
        <v>87.5</v>
      </c>
      <c r="L309">
        <f t="shared" si="4"/>
        <v>2024</v>
      </c>
      <c r="M309">
        <f>ROUNDUP(MONTH(Table1[[#This Row],[Date]])/3,0)</f>
        <v>1</v>
      </c>
      <c r="N309" t="str">
        <f>CONCATENATE(Table1[[#This Row],[Year]],"-Q",Table1[[#This Row],[Quarter]])</f>
        <v>2024-Q1</v>
      </c>
    </row>
    <row r="310" spans="1:14" x14ac:dyDescent="0.3">
      <c r="A310" t="s">
        <v>652</v>
      </c>
      <c r="B310" t="s">
        <v>143</v>
      </c>
      <c r="C310" t="s">
        <v>144</v>
      </c>
      <c r="D310" t="s">
        <v>145</v>
      </c>
      <c r="E310" t="s">
        <v>101</v>
      </c>
      <c r="F310" t="s">
        <v>247</v>
      </c>
      <c r="G310" t="s">
        <v>13</v>
      </c>
      <c r="H310" s="2">
        <v>45322</v>
      </c>
      <c r="I310" s="3">
        <v>150</v>
      </c>
      <c r="J310" t="str">
        <f>IF(Table1[[#This Row],[Purchase Amount]]&gt;0,"Purchased Successfully","Not purchased Successfully" )</f>
        <v>Purchased Successfully</v>
      </c>
      <c r="K310" s="5">
        <f>Table1[[#This Row],[Purchase Amount]]/10</f>
        <v>15</v>
      </c>
      <c r="L310">
        <f t="shared" si="4"/>
        <v>2024</v>
      </c>
      <c r="M310">
        <f>ROUNDUP(MONTH(Table1[[#This Row],[Date]])/3,0)</f>
        <v>1</v>
      </c>
      <c r="N310" t="str">
        <f>CONCATENATE(Table1[[#This Row],[Year]],"-Q",Table1[[#This Row],[Quarter]])</f>
        <v>2024-Q1</v>
      </c>
    </row>
    <row r="311" spans="1:14" x14ac:dyDescent="0.3">
      <c r="A311" t="s">
        <v>653</v>
      </c>
      <c r="B311" t="s">
        <v>234</v>
      </c>
      <c r="C311" t="s">
        <v>235</v>
      </c>
      <c r="D311" t="s">
        <v>236</v>
      </c>
      <c r="E311" t="s">
        <v>11</v>
      </c>
      <c r="F311" t="s">
        <v>297</v>
      </c>
      <c r="G311" t="s">
        <v>13</v>
      </c>
      <c r="H311" s="2">
        <v>45322</v>
      </c>
      <c r="I311" s="3">
        <v>815</v>
      </c>
      <c r="J311" t="str">
        <f>IF(Table1[[#This Row],[Purchase Amount]]&gt;0,"Purchased Successfully","Not purchased Successfully" )</f>
        <v>Purchased Successfully</v>
      </c>
      <c r="K311" s="5">
        <f>Table1[[#This Row],[Purchase Amount]]/10</f>
        <v>81.5</v>
      </c>
      <c r="L311">
        <f t="shared" si="4"/>
        <v>2024</v>
      </c>
      <c r="M311">
        <f>ROUNDUP(MONTH(Table1[[#This Row],[Date]])/3,0)</f>
        <v>1</v>
      </c>
      <c r="N311" t="str">
        <f>CONCATENATE(Table1[[#This Row],[Year]],"-Q",Table1[[#This Row],[Quarter]])</f>
        <v>2024-Q1</v>
      </c>
    </row>
    <row r="312" spans="1:14" x14ac:dyDescent="0.3">
      <c r="A312" t="s">
        <v>654</v>
      </c>
      <c r="B312" t="s">
        <v>646</v>
      </c>
      <c r="C312" t="s">
        <v>647</v>
      </c>
      <c r="D312" t="s">
        <v>648</v>
      </c>
      <c r="E312" t="s">
        <v>4</v>
      </c>
      <c r="F312" t="s">
        <v>31</v>
      </c>
      <c r="G312" t="s">
        <v>6</v>
      </c>
      <c r="H312" s="2">
        <v>45322</v>
      </c>
      <c r="I312" s="3">
        <v>30</v>
      </c>
      <c r="J312" t="str">
        <f>IF(Table1[[#This Row],[Purchase Amount]]&gt;0,"Purchased Successfully","Not purchased Successfully" )</f>
        <v>Purchased Successfully</v>
      </c>
      <c r="K312" s="5">
        <f>Table1[[#This Row],[Purchase Amount]]/10</f>
        <v>3</v>
      </c>
      <c r="L312">
        <f t="shared" si="4"/>
        <v>2024</v>
      </c>
      <c r="M312">
        <f>ROUNDUP(MONTH(Table1[[#This Row],[Date]])/3,0)</f>
        <v>1</v>
      </c>
      <c r="N312" t="str">
        <f>CONCATENATE(Table1[[#This Row],[Year]],"-Q",Table1[[#This Row],[Quarter]])</f>
        <v>2024-Q1</v>
      </c>
    </row>
    <row r="313" spans="1:14" hidden="1" x14ac:dyDescent="0.3">
      <c r="A313" t="s">
        <v>655</v>
      </c>
      <c r="B313" t="s">
        <v>213</v>
      </c>
      <c r="C313" t="s">
        <v>214</v>
      </c>
      <c r="D313" t="s">
        <v>215</v>
      </c>
      <c r="E313" t="s">
        <v>89</v>
      </c>
      <c r="F313" t="s">
        <v>47</v>
      </c>
      <c r="G313" t="s">
        <v>13</v>
      </c>
      <c r="H313" s="2">
        <v>45323</v>
      </c>
      <c r="I313" s="3"/>
      <c r="J313" t="str">
        <f>IF(Table1[[#This Row],[Purchase Amount]]&gt;0,"Purchased Successfully","Not purchased Successfully" )</f>
        <v>Not purchased Successfully</v>
      </c>
      <c r="K313" s="5">
        <f>Table1[[#This Row],[Purchase Amount]]/10</f>
        <v>0</v>
      </c>
      <c r="L313">
        <f t="shared" si="4"/>
        <v>2024</v>
      </c>
      <c r="M313">
        <f>ROUNDUP(MONTH(Table1[[#This Row],[Date]])/3,0)</f>
        <v>1</v>
      </c>
      <c r="N313" t="str">
        <f>CONCATENATE(Table1[[#This Row],[Year]],"-Q",Table1[[#This Row],[Quarter]])</f>
        <v>2024-Q1</v>
      </c>
    </row>
    <row r="314" spans="1:14" x14ac:dyDescent="0.3">
      <c r="A314" t="s">
        <v>656</v>
      </c>
      <c r="B314" t="s">
        <v>125</v>
      </c>
      <c r="C314" t="s">
        <v>126</v>
      </c>
      <c r="D314" t="s">
        <v>127</v>
      </c>
      <c r="E314" t="s">
        <v>4</v>
      </c>
      <c r="F314" t="s">
        <v>141</v>
      </c>
      <c r="G314" t="s">
        <v>26</v>
      </c>
      <c r="H314" s="2">
        <v>45323</v>
      </c>
      <c r="I314" s="3">
        <v>500</v>
      </c>
      <c r="J314" t="str">
        <f>IF(Table1[[#This Row],[Purchase Amount]]&gt;0,"Purchased Successfully","Not purchased Successfully" )</f>
        <v>Purchased Successfully</v>
      </c>
      <c r="K314" s="5">
        <f>Table1[[#This Row],[Purchase Amount]]/10</f>
        <v>50</v>
      </c>
      <c r="L314">
        <f t="shared" si="4"/>
        <v>2024</v>
      </c>
      <c r="M314">
        <f>ROUNDUP(MONTH(Table1[[#This Row],[Date]])/3,0)</f>
        <v>1</v>
      </c>
      <c r="N314" t="str">
        <f>CONCATENATE(Table1[[#This Row],[Year]],"-Q",Table1[[#This Row],[Quarter]])</f>
        <v>2024-Q1</v>
      </c>
    </row>
    <row r="315" spans="1:14" x14ac:dyDescent="0.3">
      <c r="A315" t="s">
        <v>657</v>
      </c>
      <c r="B315" t="s">
        <v>529</v>
      </c>
      <c r="C315" t="s">
        <v>530</v>
      </c>
      <c r="D315" t="s">
        <v>531</v>
      </c>
      <c r="E315" t="s">
        <v>24</v>
      </c>
      <c r="F315" t="s">
        <v>185</v>
      </c>
      <c r="G315" t="s">
        <v>13</v>
      </c>
      <c r="H315" s="2">
        <v>45323</v>
      </c>
      <c r="I315" s="3">
        <v>110</v>
      </c>
      <c r="J315" t="str">
        <f>IF(Table1[[#This Row],[Purchase Amount]]&gt;0,"Purchased Successfully","Not purchased Successfully" )</f>
        <v>Purchased Successfully</v>
      </c>
      <c r="K315" s="5">
        <f>Table1[[#This Row],[Purchase Amount]]/10</f>
        <v>11</v>
      </c>
      <c r="L315">
        <f t="shared" si="4"/>
        <v>2024</v>
      </c>
      <c r="M315">
        <f>ROUNDUP(MONTH(Table1[[#This Row],[Date]])/3,0)</f>
        <v>1</v>
      </c>
      <c r="N315" t="str">
        <f>CONCATENATE(Table1[[#This Row],[Year]],"-Q",Table1[[#This Row],[Quarter]])</f>
        <v>2024-Q1</v>
      </c>
    </row>
    <row r="316" spans="1:14" x14ac:dyDescent="0.3">
      <c r="A316" t="s">
        <v>658</v>
      </c>
      <c r="B316" t="s">
        <v>148</v>
      </c>
      <c r="C316" t="s">
        <v>149</v>
      </c>
      <c r="D316" t="s">
        <v>150</v>
      </c>
      <c r="E316" t="s">
        <v>135</v>
      </c>
      <c r="F316" t="s">
        <v>440</v>
      </c>
      <c r="G316" t="s">
        <v>13</v>
      </c>
      <c r="H316" s="2">
        <v>45323</v>
      </c>
      <c r="I316" s="3">
        <v>1145</v>
      </c>
      <c r="J316" t="str">
        <f>IF(Table1[[#This Row],[Purchase Amount]]&gt;0,"Purchased Successfully","Not purchased Successfully" )</f>
        <v>Purchased Successfully</v>
      </c>
      <c r="K316" s="5">
        <f>Table1[[#This Row],[Purchase Amount]]/10</f>
        <v>114.5</v>
      </c>
      <c r="L316">
        <f t="shared" si="4"/>
        <v>2024</v>
      </c>
      <c r="M316">
        <f>ROUNDUP(MONTH(Table1[[#This Row],[Date]])/3,0)</f>
        <v>1</v>
      </c>
      <c r="N316" t="str">
        <f>CONCATENATE(Table1[[#This Row],[Year]],"-Q",Table1[[#This Row],[Quarter]])</f>
        <v>2024-Q1</v>
      </c>
    </row>
    <row r="317" spans="1:14" x14ac:dyDescent="0.3">
      <c r="A317" t="s">
        <v>659</v>
      </c>
      <c r="B317" t="s">
        <v>452</v>
      </c>
      <c r="C317" t="s">
        <v>453</v>
      </c>
      <c r="D317" t="s">
        <v>454</v>
      </c>
      <c r="E317" t="s">
        <v>4</v>
      </c>
      <c r="F317" t="s">
        <v>232</v>
      </c>
      <c r="G317" t="s">
        <v>13</v>
      </c>
      <c r="H317" s="2">
        <v>45323</v>
      </c>
      <c r="I317" s="3">
        <v>15</v>
      </c>
      <c r="J317" t="str">
        <f>IF(Table1[[#This Row],[Purchase Amount]]&gt;0,"Purchased Successfully","Not purchased Successfully" )</f>
        <v>Purchased Successfully</v>
      </c>
      <c r="K317" s="5">
        <f>Table1[[#This Row],[Purchase Amount]]/10</f>
        <v>1.5</v>
      </c>
      <c r="L317">
        <f t="shared" si="4"/>
        <v>2024</v>
      </c>
      <c r="M317">
        <f>ROUNDUP(MONTH(Table1[[#This Row],[Date]])/3,0)</f>
        <v>1</v>
      </c>
      <c r="N317" t="str">
        <f>CONCATENATE(Table1[[#This Row],[Year]],"-Q",Table1[[#This Row],[Quarter]])</f>
        <v>2024-Q1</v>
      </c>
    </row>
    <row r="318" spans="1:14" hidden="1" x14ac:dyDescent="0.3">
      <c r="A318" t="s">
        <v>660</v>
      </c>
      <c r="B318" t="s">
        <v>104</v>
      </c>
      <c r="C318" t="s">
        <v>105</v>
      </c>
      <c r="D318" t="s">
        <v>106</v>
      </c>
      <c r="E318" t="s">
        <v>11</v>
      </c>
      <c r="F318" t="s">
        <v>153</v>
      </c>
      <c r="G318" t="s">
        <v>13</v>
      </c>
      <c r="H318" s="2">
        <v>45324</v>
      </c>
      <c r="I318" s="3"/>
      <c r="J318" t="str">
        <f>IF(Table1[[#This Row],[Purchase Amount]]&gt;0,"Purchased Successfully","Not purchased Successfully" )</f>
        <v>Not purchased Successfully</v>
      </c>
      <c r="K318" s="5">
        <f>Table1[[#This Row],[Purchase Amount]]/10</f>
        <v>0</v>
      </c>
      <c r="L318">
        <f t="shared" si="4"/>
        <v>2024</v>
      </c>
      <c r="M318">
        <f>ROUNDUP(MONTH(Table1[[#This Row],[Date]])/3,0)</f>
        <v>1</v>
      </c>
      <c r="N318" t="str">
        <f>CONCATENATE(Table1[[#This Row],[Year]],"-Q",Table1[[#This Row],[Quarter]])</f>
        <v>2024-Q1</v>
      </c>
    </row>
    <row r="319" spans="1:14" x14ac:dyDescent="0.3">
      <c r="A319" t="s">
        <v>661</v>
      </c>
      <c r="B319" t="s">
        <v>207</v>
      </c>
      <c r="C319" t="s">
        <v>208</v>
      </c>
      <c r="D319" t="s">
        <v>209</v>
      </c>
      <c r="E319" t="s">
        <v>210</v>
      </c>
      <c r="F319" t="s">
        <v>541</v>
      </c>
      <c r="G319" t="s">
        <v>6</v>
      </c>
      <c r="H319" s="2">
        <v>45324</v>
      </c>
      <c r="I319" s="3">
        <v>25</v>
      </c>
      <c r="J319" t="str">
        <f>IF(Table1[[#This Row],[Purchase Amount]]&gt;0,"Purchased Successfully","Not purchased Successfully" )</f>
        <v>Purchased Successfully</v>
      </c>
      <c r="K319" s="5">
        <f>Table1[[#This Row],[Purchase Amount]]/10</f>
        <v>2.5</v>
      </c>
      <c r="L319">
        <f t="shared" si="4"/>
        <v>2024</v>
      </c>
      <c r="M319">
        <f>ROUNDUP(MONTH(Table1[[#This Row],[Date]])/3,0)</f>
        <v>1</v>
      </c>
      <c r="N319" t="str">
        <f>CONCATENATE(Table1[[#This Row],[Year]],"-Q",Table1[[#This Row],[Quarter]])</f>
        <v>2024-Q1</v>
      </c>
    </row>
    <row r="320" spans="1:14" x14ac:dyDescent="0.3">
      <c r="A320" t="s">
        <v>662</v>
      </c>
      <c r="B320" t="s">
        <v>178</v>
      </c>
      <c r="C320" t="s">
        <v>179</v>
      </c>
      <c r="D320" t="s">
        <v>180</v>
      </c>
      <c r="E320" t="s">
        <v>41</v>
      </c>
      <c r="F320" t="s">
        <v>279</v>
      </c>
      <c r="G320" t="s">
        <v>13</v>
      </c>
      <c r="H320" s="2">
        <v>45324</v>
      </c>
      <c r="I320" s="3">
        <v>1420</v>
      </c>
      <c r="J320" t="str">
        <f>IF(Table1[[#This Row],[Purchase Amount]]&gt;0,"Purchased Successfully","Not purchased Successfully" )</f>
        <v>Purchased Successfully</v>
      </c>
      <c r="K320" s="5">
        <f>Table1[[#This Row],[Purchase Amount]]/10</f>
        <v>142</v>
      </c>
      <c r="L320">
        <f t="shared" si="4"/>
        <v>2024</v>
      </c>
      <c r="M320">
        <f>ROUNDUP(MONTH(Table1[[#This Row],[Date]])/3,0)</f>
        <v>1</v>
      </c>
      <c r="N320" t="str">
        <f>CONCATENATE(Table1[[#This Row],[Year]],"-Q",Table1[[#This Row],[Quarter]])</f>
        <v>2024-Q1</v>
      </c>
    </row>
    <row r="321" spans="1:14" x14ac:dyDescent="0.3">
      <c r="A321" t="s">
        <v>663</v>
      </c>
      <c r="B321" t="s">
        <v>333</v>
      </c>
      <c r="C321" t="s">
        <v>334</v>
      </c>
      <c r="D321" t="s">
        <v>335</v>
      </c>
      <c r="E321" t="s">
        <v>101</v>
      </c>
      <c r="F321" t="s">
        <v>90</v>
      </c>
      <c r="G321" t="s">
        <v>6</v>
      </c>
      <c r="H321" s="2">
        <v>45324</v>
      </c>
      <c r="I321" s="3">
        <v>570</v>
      </c>
      <c r="J321" t="str">
        <f>IF(Table1[[#This Row],[Purchase Amount]]&gt;0,"Purchased Successfully","Not purchased Successfully" )</f>
        <v>Purchased Successfully</v>
      </c>
      <c r="K321" s="5">
        <f>Table1[[#This Row],[Purchase Amount]]/10</f>
        <v>57</v>
      </c>
      <c r="L321">
        <f t="shared" si="4"/>
        <v>2024</v>
      </c>
      <c r="M321">
        <f>ROUNDUP(MONTH(Table1[[#This Row],[Date]])/3,0)</f>
        <v>1</v>
      </c>
      <c r="N321" t="str">
        <f>CONCATENATE(Table1[[#This Row],[Year]],"-Q",Table1[[#This Row],[Quarter]])</f>
        <v>2024-Q1</v>
      </c>
    </row>
    <row r="322" spans="1:14" x14ac:dyDescent="0.3">
      <c r="A322" t="s">
        <v>664</v>
      </c>
      <c r="B322" t="s">
        <v>15</v>
      </c>
      <c r="C322" t="s">
        <v>16</v>
      </c>
      <c r="D322" t="s">
        <v>17</v>
      </c>
      <c r="E322" t="s">
        <v>18</v>
      </c>
      <c r="F322" t="s">
        <v>302</v>
      </c>
      <c r="G322" t="s">
        <v>26</v>
      </c>
      <c r="H322" s="2">
        <v>45325</v>
      </c>
      <c r="I322" s="3">
        <v>515</v>
      </c>
      <c r="J322" t="str">
        <f>IF(Table1[[#This Row],[Purchase Amount]]&gt;0,"Purchased Successfully","Not purchased Successfully" )</f>
        <v>Purchased Successfully</v>
      </c>
      <c r="K322" s="5">
        <f>Table1[[#This Row],[Purchase Amount]]/10</f>
        <v>51.5</v>
      </c>
      <c r="L322">
        <f t="shared" ref="L322:L385" si="5">YEAR(H:H)</f>
        <v>2024</v>
      </c>
      <c r="M322">
        <f>ROUNDUP(MONTH(Table1[[#This Row],[Date]])/3,0)</f>
        <v>1</v>
      </c>
      <c r="N322" t="str">
        <f>CONCATENATE(Table1[[#This Row],[Year]],"-Q",Table1[[#This Row],[Quarter]])</f>
        <v>2024-Q1</v>
      </c>
    </row>
    <row r="323" spans="1:14" x14ac:dyDescent="0.3">
      <c r="A323" t="s">
        <v>665</v>
      </c>
      <c r="B323" t="s">
        <v>15</v>
      </c>
      <c r="C323" t="s">
        <v>16</v>
      </c>
      <c r="D323" t="s">
        <v>17</v>
      </c>
      <c r="E323" t="s">
        <v>18</v>
      </c>
      <c r="F323" t="s">
        <v>474</v>
      </c>
      <c r="G323" t="s">
        <v>26</v>
      </c>
      <c r="H323" s="2">
        <v>45325</v>
      </c>
      <c r="I323" s="3">
        <v>130</v>
      </c>
      <c r="J323" t="str">
        <f>IF(Table1[[#This Row],[Purchase Amount]]&gt;0,"Purchased Successfully","Not purchased Successfully" )</f>
        <v>Purchased Successfully</v>
      </c>
      <c r="K323" s="5">
        <f>Table1[[#This Row],[Purchase Amount]]/10</f>
        <v>13</v>
      </c>
      <c r="L323">
        <f t="shared" si="5"/>
        <v>2024</v>
      </c>
      <c r="M323">
        <f>ROUNDUP(MONTH(Table1[[#This Row],[Date]])/3,0)</f>
        <v>1</v>
      </c>
      <c r="N323" t="str">
        <f>CONCATENATE(Table1[[#This Row],[Year]],"-Q",Table1[[#This Row],[Quarter]])</f>
        <v>2024-Q1</v>
      </c>
    </row>
    <row r="324" spans="1:14" x14ac:dyDescent="0.3">
      <c r="A324" t="s">
        <v>666</v>
      </c>
      <c r="B324" t="s">
        <v>369</v>
      </c>
      <c r="C324" t="s">
        <v>370</v>
      </c>
      <c r="D324" t="s">
        <v>371</v>
      </c>
      <c r="E324" t="s">
        <v>11</v>
      </c>
      <c r="F324" t="s">
        <v>63</v>
      </c>
      <c r="G324" t="s">
        <v>13</v>
      </c>
      <c r="H324" s="2">
        <v>45325</v>
      </c>
      <c r="I324" s="3">
        <v>1315</v>
      </c>
      <c r="J324" t="str">
        <f>IF(Table1[[#This Row],[Purchase Amount]]&gt;0,"Purchased Successfully","Not purchased Successfully" )</f>
        <v>Purchased Successfully</v>
      </c>
      <c r="K324" s="5">
        <f>Table1[[#This Row],[Purchase Amount]]/10</f>
        <v>131.5</v>
      </c>
      <c r="L324">
        <f t="shared" si="5"/>
        <v>2024</v>
      </c>
      <c r="M324">
        <f>ROUNDUP(MONTH(Table1[[#This Row],[Date]])/3,0)</f>
        <v>1</v>
      </c>
      <c r="N324" t="str">
        <f>CONCATENATE(Table1[[#This Row],[Year]],"-Q",Table1[[#This Row],[Quarter]])</f>
        <v>2024-Q1</v>
      </c>
    </row>
    <row r="325" spans="1:14" x14ac:dyDescent="0.3">
      <c r="A325" t="s">
        <v>667</v>
      </c>
      <c r="B325" t="s">
        <v>218</v>
      </c>
      <c r="C325" t="s">
        <v>219</v>
      </c>
      <c r="D325" t="s">
        <v>220</v>
      </c>
      <c r="E325" t="s">
        <v>24</v>
      </c>
      <c r="F325" t="s">
        <v>279</v>
      </c>
      <c r="G325" t="s">
        <v>6</v>
      </c>
      <c r="H325" s="2">
        <v>45325</v>
      </c>
      <c r="I325" s="3">
        <v>250</v>
      </c>
      <c r="J325" t="str">
        <f>IF(Table1[[#This Row],[Purchase Amount]]&gt;0,"Purchased Successfully","Not purchased Successfully" )</f>
        <v>Purchased Successfully</v>
      </c>
      <c r="K325" s="5">
        <f>Table1[[#This Row],[Purchase Amount]]/10</f>
        <v>25</v>
      </c>
      <c r="L325">
        <f t="shared" si="5"/>
        <v>2024</v>
      </c>
      <c r="M325">
        <f>ROUNDUP(MONTH(Table1[[#This Row],[Date]])/3,0)</f>
        <v>1</v>
      </c>
      <c r="N325" t="str">
        <f>CONCATENATE(Table1[[#This Row],[Year]],"-Q",Table1[[#This Row],[Quarter]])</f>
        <v>2024-Q1</v>
      </c>
    </row>
    <row r="326" spans="1:14" x14ac:dyDescent="0.3">
      <c r="A326" t="s">
        <v>668</v>
      </c>
      <c r="B326" t="s">
        <v>669</v>
      </c>
      <c r="C326" t="s">
        <v>670</v>
      </c>
      <c r="D326" t="s">
        <v>671</v>
      </c>
      <c r="E326" t="s">
        <v>62</v>
      </c>
      <c r="F326" t="s">
        <v>444</v>
      </c>
      <c r="G326" t="s">
        <v>6</v>
      </c>
      <c r="H326" s="2">
        <v>45325</v>
      </c>
      <c r="I326" s="3">
        <v>490</v>
      </c>
      <c r="J326" t="str">
        <f>IF(Table1[[#This Row],[Purchase Amount]]&gt;0,"Purchased Successfully","Not purchased Successfully" )</f>
        <v>Purchased Successfully</v>
      </c>
      <c r="K326" s="5">
        <f>Table1[[#This Row],[Purchase Amount]]/10</f>
        <v>49</v>
      </c>
      <c r="L326">
        <f t="shared" si="5"/>
        <v>2024</v>
      </c>
      <c r="M326">
        <f>ROUNDUP(MONTH(Table1[[#This Row],[Date]])/3,0)</f>
        <v>1</v>
      </c>
      <c r="N326" t="str">
        <f>CONCATENATE(Table1[[#This Row],[Year]],"-Q",Table1[[#This Row],[Quarter]])</f>
        <v>2024-Q1</v>
      </c>
    </row>
    <row r="327" spans="1:14" hidden="1" x14ac:dyDescent="0.3">
      <c r="A327" t="s">
        <v>672</v>
      </c>
      <c r="B327" t="s">
        <v>489</v>
      </c>
      <c r="C327" t="s">
        <v>490</v>
      </c>
      <c r="D327" t="s">
        <v>491</v>
      </c>
      <c r="E327" t="s">
        <v>135</v>
      </c>
      <c r="F327" t="s">
        <v>42</v>
      </c>
      <c r="G327" t="s">
        <v>6</v>
      </c>
      <c r="H327" s="2">
        <v>45326</v>
      </c>
      <c r="I327" s="3"/>
      <c r="J327" t="str">
        <f>IF(Table1[[#This Row],[Purchase Amount]]&gt;0,"Purchased Successfully","Not purchased Successfully" )</f>
        <v>Not purchased Successfully</v>
      </c>
      <c r="K327" s="5">
        <f>Table1[[#This Row],[Purchase Amount]]/10</f>
        <v>0</v>
      </c>
      <c r="L327">
        <f t="shared" si="5"/>
        <v>2024</v>
      </c>
      <c r="M327">
        <f>ROUNDUP(MONTH(Table1[[#This Row],[Date]])/3,0)</f>
        <v>1</v>
      </c>
      <c r="N327" t="str">
        <f>CONCATENATE(Table1[[#This Row],[Year]],"-Q",Table1[[#This Row],[Quarter]])</f>
        <v>2024-Q1</v>
      </c>
    </row>
    <row r="328" spans="1:14" hidden="1" x14ac:dyDescent="0.3">
      <c r="A328" t="s">
        <v>673</v>
      </c>
      <c r="B328" t="s">
        <v>433</v>
      </c>
      <c r="C328" t="s">
        <v>434</v>
      </c>
      <c r="D328" t="s">
        <v>435</v>
      </c>
      <c r="E328" t="s">
        <v>265</v>
      </c>
      <c r="F328" t="s">
        <v>96</v>
      </c>
      <c r="G328" t="s">
        <v>13</v>
      </c>
      <c r="H328" s="2">
        <v>45326</v>
      </c>
      <c r="I328" s="3"/>
      <c r="J328" t="str">
        <f>IF(Table1[[#This Row],[Purchase Amount]]&gt;0,"Purchased Successfully","Not purchased Successfully" )</f>
        <v>Not purchased Successfully</v>
      </c>
      <c r="K328" s="5">
        <f>Table1[[#This Row],[Purchase Amount]]/10</f>
        <v>0</v>
      </c>
      <c r="L328">
        <f t="shared" si="5"/>
        <v>2024</v>
      </c>
      <c r="M328">
        <f>ROUNDUP(MONTH(Table1[[#This Row],[Date]])/3,0)</f>
        <v>1</v>
      </c>
      <c r="N328" t="str">
        <f>CONCATENATE(Table1[[#This Row],[Year]],"-Q",Table1[[#This Row],[Quarter]])</f>
        <v>2024-Q1</v>
      </c>
    </row>
    <row r="329" spans="1:14" hidden="1" x14ac:dyDescent="0.3">
      <c r="A329" t="s">
        <v>674</v>
      </c>
      <c r="B329" t="s">
        <v>333</v>
      </c>
      <c r="C329" t="s">
        <v>334</v>
      </c>
      <c r="D329" t="s">
        <v>335</v>
      </c>
      <c r="E329" t="s">
        <v>101</v>
      </c>
      <c r="F329" t="s">
        <v>52</v>
      </c>
      <c r="G329" t="s">
        <v>13</v>
      </c>
      <c r="H329" s="2">
        <v>45326</v>
      </c>
      <c r="I329" s="3"/>
      <c r="J329" t="str">
        <f>IF(Table1[[#This Row],[Purchase Amount]]&gt;0,"Purchased Successfully","Not purchased Successfully" )</f>
        <v>Not purchased Successfully</v>
      </c>
      <c r="K329" s="5">
        <f>Table1[[#This Row],[Purchase Amount]]/10</f>
        <v>0</v>
      </c>
      <c r="L329">
        <f t="shared" si="5"/>
        <v>2024</v>
      </c>
      <c r="M329">
        <f>ROUNDUP(MONTH(Table1[[#This Row],[Date]])/3,0)</f>
        <v>1</v>
      </c>
      <c r="N329" t="str">
        <f>CONCATENATE(Table1[[#This Row],[Year]],"-Q",Table1[[#This Row],[Quarter]])</f>
        <v>2024-Q1</v>
      </c>
    </row>
    <row r="330" spans="1:14" x14ac:dyDescent="0.3">
      <c r="A330" t="s">
        <v>675</v>
      </c>
      <c r="B330" t="s">
        <v>86</v>
      </c>
      <c r="C330" t="s">
        <v>87</v>
      </c>
      <c r="D330" t="s">
        <v>88</v>
      </c>
      <c r="E330" t="s">
        <v>89</v>
      </c>
      <c r="F330" t="s">
        <v>153</v>
      </c>
      <c r="G330" t="s">
        <v>6</v>
      </c>
      <c r="H330" s="2">
        <v>45326</v>
      </c>
      <c r="I330" s="3">
        <v>345</v>
      </c>
      <c r="J330" t="str">
        <f>IF(Table1[[#This Row],[Purchase Amount]]&gt;0,"Purchased Successfully","Not purchased Successfully" )</f>
        <v>Purchased Successfully</v>
      </c>
      <c r="K330" s="5">
        <f>Table1[[#This Row],[Purchase Amount]]/10</f>
        <v>34.5</v>
      </c>
      <c r="L330">
        <f t="shared" si="5"/>
        <v>2024</v>
      </c>
      <c r="M330">
        <f>ROUNDUP(MONTH(Table1[[#This Row],[Date]])/3,0)</f>
        <v>1</v>
      </c>
      <c r="N330" t="str">
        <f>CONCATENATE(Table1[[#This Row],[Year]],"-Q",Table1[[#This Row],[Quarter]])</f>
        <v>2024-Q1</v>
      </c>
    </row>
    <row r="331" spans="1:14" x14ac:dyDescent="0.3">
      <c r="A331" t="s">
        <v>676</v>
      </c>
      <c r="B331" t="s">
        <v>38</v>
      </c>
      <c r="C331" t="s">
        <v>39</v>
      </c>
      <c r="D331" t="s">
        <v>40</v>
      </c>
      <c r="E331" t="s">
        <v>41</v>
      </c>
      <c r="F331" t="s">
        <v>279</v>
      </c>
      <c r="G331" t="s">
        <v>6</v>
      </c>
      <c r="H331" s="2">
        <v>45326</v>
      </c>
      <c r="I331" s="3">
        <v>80</v>
      </c>
      <c r="J331" t="str">
        <f>IF(Table1[[#This Row],[Purchase Amount]]&gt;0,"Purchased Successfully","Not purchased Successfully" )</f>
        <v>Purchased Successfully</v>
      </c>
      <c r="K331" s="5">
        <f>Table1[[#This Row],[Purchase Amount]]/10</f>
        <v>8</v>
      </c>
      <c r="L331">
        <f t="shared" si="5"/>
        <v>2024</v>
      </c>
      <c r="M331">
        <f>ROUNDUP(MONTH(Table1[[#This Row],[Date]])/3,0)</f>
        <v>1</v>
      </c>
      <c r="N331" t="str">
        <f>CONCATENATE(Table1[[#This Row],[Year]],"-Q",Table1[[#This Row],[Quarter]])</f>
        <v>2024-Q1</v>
      </c>
    </row>
    <row r="332" spans="1:14" x14ac:dyDescent="0.3">
      <c r="A332" t="s">
        <v>677</v>
      </c>
      <c r="B332" t="s">
        <v>410</v>
      </c>
      <c r="C332" t="s">
        <v>411</v>
      </c>
      <c r="D332" t="s">
        <v>412</v>
      </c>
      <c r="E332" t="s">
        <v>4</v>
      </c>
      <c r="F332" t="s">
        <v>444</v>
      </c>
      <c r="G332" t="s">
        <v>13</v>
      </c>
      <c r="H332" s="2">
        <v>45326</v>
      </c>
      <c r="I332" s="3">
        <v>745</v>
      </c>
      <c r="J332" t="str">
        <f>IF(Table1[[#This Row],[Purchase Amount]]&gt;0,"Purchased Successfully","Not purchased Successfully" )</f>
        <v>Purchased Successfully</v>
      </c>
      <c r="K332" s="5">
        <f>Table1[[#This Row],[Purchase Amount]]/10</f>
        <v>74.5</v>
      </c>
      <c r="L332">
        <f t="shared" si="5"/>
        <v>2024</v>
      </c>
      <c r="M332">
        <f>ROUNDUP(MONTH(Table1[[#This Row],[Date]])/3,0)</f>
        <v>1</v>
      </c>
      <c r="N332" t="str">
        <f>CONCATENATE(Table1[[#This Row],[Year]],"-Q",Table1[[#This Row],[Quarter]])</f>
        <v>2024-Q1</v>
      </c>
    </row>
    <row r="333" spans="1:14" hidden="1" x14ac:dyDescent="0.3">
      <c r="A333" t="s">
        <v>678</v>
      </c>
      <c r="B333" t="s">
        <v>422</v>
      </c>
      <c r="C333" t="s">
        <v>423</v>
      </c>
      <c r="D333" t="s">
        <v>424</v>
      </c>
      <c r="E333" t="s">
        <v>11</v>
      </c>
      <c r="F333" t="s">
        <v>57</v>
      </c>
      <c r="G333" t="s">
        <v>13</v>
      </c>
      <c r="H333" s="2">
        <v>45327</v>
      </c>
      <c r="I333" s="3"/>
      <c r="J333" t="str">
        <f>IF(Table1[[#This Row],[Purchase Amount]]&gt;0,"Purchased Successfully","Not purchased Successfully" )</f>
        <v>Not purchased Successfully</v>
      </c>
      <c r="K333" s="5">
        <f>Table1[[#This Row],[Purchase Amount]]/10</f>
        <v>0</v>
      </c>
      <c r="L333">
        <f t="shared" si="5"/>
        <v>2024</v>
      </c>
      <c r="M333">
        <f>ROUNDUP(MONTH(Table1[[#This Row],[Date]])/3,0)</f>
        <v>1</v>
      </c>
      <c r="N333" t="str">
        <f>CONCATENATE(Table1[[#This Row],[Year]],"-Q",Table1[[#This Row],[Quarter]])</f>
        <v>2024-Q1</v>
      </c>
    </row>
    <row r="334" spans="1:14" hidden="1" x14ac:dyDescent="0.3">
      <c r="A334" t="s">
        <v>679</v>
      </c>
      <c r="B334" t="s">
        <v>33</v>
      </c>
      <c r="C334" t="s">
        <v>34</v>
      </c>
      <c r="D334" t="s">
        <v>35</v>
      </c>
      <c r="E334" t="s">
        <v>18</v>
      </c>
      <c r="F334" t="s">
        <v>639</v>
      </c>
      <c r="G334" t="s">
        <v>6</v>
      </c>
      <c r="H334" s="2">
        <v>45327</v>
      </c>
      <c r="I334" s="3"/>
      <c r="J334" t="str">
        <f>IF(Table1[[#This Row],[Purchase Amount]]&gt;0,"Purchased Successfully","Not purchased Successfully" )</f>
        <v>Not purchased Successfully</v>
      </c>
      <c r="K334" s="5">
        <f>Table1[[#This Row],[Purchase Amount]]/10</f>
        <v>0</v>
      </c>
      <c r="L334">
        <f t="shared" si="5"/>
        <v>2024</v>
      </c>
      <c r="M334">
        <f>ROUNDUP(MONTH(Table1[[#This Row],[Date]])/3,0)</f>
        <v>1</v>
      </c>
      <c r="N334" t="str">
        <f>CONCATENATE(Table1[[#This Row],[Year]],"-Q",Table1[[#This Row],[Quarter]])</f>
        <v>2024-Q1</v>
      </c>
    </row>
    <row r="335" spans="1:14" x14ac:dyDescent="0.3">
      <c r="A335" t="s">
        <v>680</v>
      </c>
      <c r="B335" t="s">
        <v>70</v>
      </c>
      <c r="C335" t="s">
        <v>71</v>
      </c>
      <c r="D335" t="s">
        <v>72</v>
      </c>
      <c r="E335" t="s">
        <v>11</v>
      </c>
      <c r="F335" t="s">
        <v>63</v>
      </c>
      <c r="G335" t="s">
        <v>6</v>
      </c>
      <c r="H335" s="2">
        <v>45327</v>
      </c>
      <c r="I335" s="3">
        <v>370</v>
      </c>
      <c r="J335" t="str">
        <f>IF(Table1[[#This Row],[Purchase Amount]]&gt;0,"Purchased Successfully","Not purchased Successfully" )</f>
        <v>Purchased Successfully</v>
      </c>
      <c r="K335" s="5">
        <f>Table1[[#This Row],[Purchase Amount]]/10</f>
        <v>37</v>
      </c>
      <c r="L335">
        <f t="shared" si="5"/>
        <v>2024</v>
      </c>
      <c r="M335">
        <f>ROUNDUP(MONTH(Table1[[#This Row],[Date]])/3,0)</f>
        <v>1</v>
      </c>
      <c r="N335" t="str">
        <f>CONCATENATE(Table1[[#This Row],[Year]],"-Q",Table1[[#This Row],[Quarter]])</f>
        <v>2024-Q1</v>
      </c>
    </row>
    <row r="336" spans="1:14" x14ac:dyDescent="0.3">
      <c r="A336" t="s">
        <v>681</v>
      </c>
      <c r="B336" t="s">
        <v>646</v>
      </c>
      <c r="C336" t="s">
        <v>647</v>
      </c>
      <c r="D336" t="s">
        <v>648</v>
      </c>
      <c r="E336" t="s">
        <v>4</v>
      </c>
      <c r="F336" t="s">
        <v>185</v>
      </c>
      <c r="G336" t="s">
        <v>26</v>
      </c>
      <c r="H336" s="2">
        <v>45327</v>
      </c>
      <c r="I336" s="3">
        <v>775</v>
      </c>
      <c r="J336" t="str">
        <f>IF(Table1[[#This Row],[Purchase Amount]]&gt;0,"Purchased Successfully","Not purchased Successfully" )</f>
        <v>Purchased Successfully</v>
      </c>
      <c r="K336" s="5">
        <f>Table1[[#This Row],[Purchase Amount]]/10</f>
        <v>77.5</v>
      </c>
      <c r="L336">
        <f t="shared" si="5"/>
        <v>2024</v>
      </c>
      <c r="M336">
        <f>ROUNDUP(MONTH(Table1[[#This Row],[Date]])/3,0)</f>
        <v>1</v>
      </c>
      <c r="N336" t="str">
        <f>CONCATENATE(Table1[[#This Row],[Year]],"-Q",Table1[[#This Row],[Quarter]])</f>
        <v>2024-Q1</v>
      </c>
    </row>
    <row r="337" spans="1:14" hidden="1" x14ac:dyDescent="0.3">
      <c r="A337" t="s">
        <v>682</v>
      </c>
      <c r="B337" t="s">
        <v>125</v>
      </c>
      <c r="C337" t="s">
        <v>126</v>
      </c>
      <c r="D337" t="s">
        <v>127</v>
      </c>
      <c r="E337" t="s">
        <v>4</v>
      </c>
      <c r="F337" t="s">
        <v>141</v>
      </c>
      <c r="G337" t="s">
        <v>6</v>
      </c>
      <c r="H337" s="2">
        <v>45329</v>
      </c>
      <c r="I337" s="3"/>
      <c r="J337" t="str">
        <f>IF(Table1[[#This Row],[Purchase Amount]]&gt;0,"Purchased Successfully","Not purchased Successfully" )</f>
        <v>Not purchased Successfully</v>
      </c>
      <c r="K337" s="5">
        <f>Table1[[#This Row],[Purchase Amount]]/10</f>
        <v>0</v>
      </c>
      <c r="L337">
        <f t="shared" si="5"/>
        <v>2024</v>
      </c>
      <c r="M337">
        <f>ROUNDUP(MONTH(Table1[[#This Row],[Date]])/3,0)</f>
        <v>1</v>
      </c>
      <c r="N337" t="str">
        <f>CONCATENATE(Table1[[#This Row],[Year]],"-Q",Table1[[#This Row],[Quarter]])</f>
        <v>2024-Q1</v>
      </c>
    </row>
    <row r="338" spans="1:14" hidden="1" x14ac:dyDescent="0.3">
      <c r="A338" t="s">
        <v>683</v>
      </c>
      <c r="B338" t="s">
        <v>168</v>
      </c>
      <c r="C338" t="s">
        <v>169</v>
      </c>
      <c r="D338" t="s">
        <v>170</v>
      </c>
      <c r="E338" t="s">
        <v>89</v>
      </c>
      <c r="F338" t="s">
        <v>279</v>
      </c>
      <c r="G338" t="s">
        <v>13</v>
      </c>
      <c r="H338" s="2">
        <v>45329</v>
      </c>
      <c r="I338" s="3"/>
      <c r="J338" t="str">
        <f>IF(Table1[[#This Row],[Purchase Amount]]&gt;0,"Purchased Successfully","Not purchased Successfully" )</f>
        <v>Not purchased Successfully</v>
      </c>
      <c r="K338" s="5">
        <f>Table1[[#This Row],[Purchase Amount]]/10</f>
        <v>0</v>
      </c>
      <c r="L338">
        <f t="shared" si="5"/>
        <v>2024</v>
      </c>
      <c r="M338">
        <f>ROUNDUP(MONTH(Table1[[#This Row],[Date]])/3,0)</f>
        <v>1</v>
      </c>
      <c r="N338" t="str">
        <f>CONCATENATE(Table1[[#This Row],[Year]],"-Q",Table1[[#This Row],[Quarter]])</f>
        <v>2024-Q1</v>
      </c>
    </row>
    <row r="339" spans="1:14" x14ac:dyDescent="0.3">
      <c r="A339" t="s">
        <v>684</v>
      </c>
      <c r="B339" t="s">
        <v>268</v>
      </c>
      <c r="C339" t="s">
        <v>269</v>
      </c>
      <c r="D339" t="s">
        <v>270</v>
      </c>
      <c r="E339" t="s">
        <v>41</v>
      </c>
      <c r="F339" t="s">
        <v>96</v>
      </c>
      <c r="G339" t="s">
        <v>6</v>
      </c>
      <c r="H339" s="2">
        <v>45329</v>
      </c>
      <c r="I339" s="3">
        <v>380</v>
      </c>
      <c r="J339" t="str">
        <f>IF(Table1[[#This Row],[Purchase Amount]]&gt;0,"Purchased Successfully","Not purchased Successfully" )</f>
        <v>Purchased Successfully</v>
      </c>
      <c r="K339" s="5">
        <f>Table1[[#This Row],[Purchase Amount]]/10</f>
        <v>38</v>
      </c>
      <c r="L339">
        <f t="shared" si="5"/>
        <v>2024</v>
      </c>
      <c r="M339">
        <f>ROUNDUP(MONTH(Table1[[#This Row],[Date]])/3,0)</f>
        <v>1</v>
      </c>
      <c r="N339" t="str">
        <f>CONCATENATE(Table1[[#This Row],[Year]],"-Q",Table1[[#This Row],[Quarter]])</f>
        <v>2024-Q1</v>
      </c>
    </row>
    <row r="340" spans="1:14" x14ac:dyDescent="0.3">
      <c r="A340" t="s">
        <v>685</v>
      </c>
      <c r="B340" t="s">
        <v>333</v>
      </c>
      <c r="C340" t="s">
        <v>334</v>
      </c>
      <c r="D340" t="s">
        <v>335</v>
      </c>
      <c r="E340" t="s">
        <v>101</v>
      </c>
      <c r="F340" t="s">
        <v>52</v>
      </c>
      <c r="G340" t="s">
        <v>26</v>
      </c>
      <c r="H340" s="2">
        <v>45329</v>
      </c>
      <c r="I340" s="3">
        <v>285</v>
      </c>
      <c r="J340" t="str">
        <f>IF(Table1[[#This Row],[Purchase Amount]]&gt;0,"Purchased Successfully","Not purchased Successfully" )</f>
        <v>Purchased Successfully</v>
      </c>
      <c r="K340" s="5">
        <f>Table1[[#This Row],[Purchase Amount]]/10</f>
        <v>28.5</v>
      </c>
      <c r="L340">
        <f t="shared" si="5"/>
        <v>2024</v>
      </c>
      <c r="M340">
        <f>ROUNDUP(MONTH(Table1[[#This Row],[Date]])/3,0)</f>
        <v>1</v>
      </c>
      <c r="N340" t="str">
        <f>CONCATENATE(Table1[[#This Row],[Year]],"-Q",Table1[[#This Row],[Quarter]])</f>
        <v>2024-Q1</v>
      </c>
    </row>
    <row r="341" spans="1:14" hidden="1" x14ac:dyDescent="0.3">
      <c r="A341" t="s">
        <v>686</v>
      </c>
      <c r="B341" t="s">
        <v>187</v>
      </c>
      <c r="C341" t="s">
        <v>188</v>
      </c>
      <c r="D341" t="s">
        <v>189</v>
      </c>
      <c r="E341" t="s">
        <v>24</v>
      </c>
      <c r="F341" t="s">
        <v>63</v>
      </c>
      <c r="G341" t="s">
        <v>6</v>
      </c>
      <c r="H341" s="2">
        <v>45330</v>
      </c>
      <c r="I341" s="3"/>
      <c r="J341" t="str">
        <f>IF(Table1[[#This Row],[Purchase Amount]]&gt;0,"Purchased Successfully","Not purchased Successfully" )</f>
        <v>Not purchased Successfully</v>
      </c>
      <c r="K341" s="5">
        <f>Table1[[#This Row],[Purchase Amount]]/10</f>
        <v>0</v>
      </c>
      <c r="L341">
        <f t="shared" si="5"/>
        <v>2024</v>
      </c>
      <c r="M341">
        <f>ROUNDUP(MONTH(Table1[[#This Row],[Date]])/3,0)</f>
        <v>1</v>
      </c>
      <c r="N341" t="str">
        <f>CONCATENATE(Table1[[#This Row],[Year]],"-Q",Table1[[#This Row],[Quarter]])</f>
        <v>2024-Q1</v>
      </c>
    </row>
    <row r="342" spans="1:14" x14ac:dyDescent="0.3">
      <c r="A342" t="s">
        <v>687</v>
      </c>
      <c r="B342" t="s">
        <v>333</v>
      </c>
      <c r="C342" t="s">
        <v>334</v>
      </c>
      <c r="D342" t="s">
        <v>335</v>
      </c>
      <c r="E342" t="s">
        <v>101</v>
      </c>
      <c r="F342" t="s">
        <v>200</v>
      </c>
      <c r="G342" t="s">
        <v>13</v>
      </c>
      <c r="H342" s="2">
        <v>45330</v>
      </c>
      <c r="I342" s="3">
        <v>765</v>
      </c>
      <c r="J342" t="str">
        <f>IF(Table1[[#This Row],[Purchase Amount]]&gt;0,"Purchased Successfully","Not purchased Successfully" )</f>
        <v>Purchased Successfully</v>
      </c>
      <c r="K342" s="5">
        <f>Table1[[#This Row],[Purchase Amount]]/10</f>
        <v>76.5</v>
      </c>
      <c r="L342">
        <f t="shared" si="5"/>
        <v>2024</v>
      </c>
      <c r="M342">
        <f>ROUNDUP(MONTH(Table1[[#This Row],[Date]])/3,0)</f>
        <v>1</v>
      </c>
      <c r="N342" t="str">
        <f>CONCATENATE(Table1[[#This Row],[Year]],"-Q",Table1[[#This Row],[Quarter]])</f>
        <v>2024-Q1</v>
      </c>
    </row>
    <row r="343" spans="1:14" x14ac:dyDescent="0.3">
      <c r="A343" t="s">
        <v>688</v>
      </c>
      <c r="B343" t="s">
        <v>223</v>
      </c>
      <c r="C343" t="s">
        <v>224</v>
      </c>
      <c r="D343" t="s">
        <v>225</v>
      </c>
      <c r="E343" t="s">
        <v>226</v>
      </c>
      <c r="F343" t="s">
        <v>200</v>
      </c>
      <c r="G343" t="s">
        <v>13</v>
      </c>
      <c r="H343" s="2">
        <v>45330</v>
      </c>
      <c r="I343" s="3">
        <v>200</v>
      </c>
      <c r="J343" t="str">
        <f>IF(Table1[[#This Row],[Purchase Amount]]&gt;0,"Purchased Successfully","Not purchased Successfully" )</f>
        <v>Purchased Successfully</v>
      </c>
      <c r="K343" s="5">
        <f>Table1[[#This Row],[Purchase Amount]]/10</f>
        <v>20</v>
      </c>
      <c r="L343">
        <f t="shared" si="5"/>
        <v>2024</v>
      </c>
      <c r="M343">
        <f>ROUNDUP(MONTH(Table1[[#This Row],[Date]])/3,0)</f>
        <v>1</v>
      </c>
      <c r="N343" t="str">
        <f>CONCATENATE(Table1[[#This Row],[Year]],"-Q",Table1[[#This Row],[Quarter]])</f>
        <v>2024-Q1</v>
      </c>
    </row>
    <row r="344" spans="1:14" x14ac:dyDescent="0.3">
      <c r="A344" t="s">
        <v>689</v>
      </c>
      <c r="B344" t="s">
        <v>213</v>
      </c>
      <c r="C344" t="s">
        <v>214</v>
      </c>
      <c r="D344" t="s">
        <v>215</v>
      </c>
      <c r="E344" t="s">
        <v>89</v>
      </c>
      <c r="F344" t="s">
        <v>25</v>
      </c>
      <c r="G344" t="s">
        <v>6</v>
      </c>
      <c r="H344" s="2">
        <v>45330</v>
      </c>
      <c r="I344" s="3">
        <v>785</v>
      </c>
      <c r="J344" t="str">
        <f>IF(Table1[[#This Row],[Purchase Amount]]&gt;0,"Purchased Successfully","Not purchased Successfully" )</f>
        <v>Purchased Successfully</v>
      </c>
      <c r="K344" s="5">
        <f>Table1[[#This Row],[Purchase Amount]]/10</f>
        <v>78.5</v>
      </c>
      <c r="L344">
        <f t="shared" si="5"/>
        <v>2024</v>
      </c>
      <c r="M344">
        <f>ROUNDUP(MONTH(Table1[[#This Row],[Date]])/3,0)</f>
        <v>1</v>
      </c>
      <c r="N344" t="str">
        <f>CONCATENATE(Table1[[#This Row],[Year]],"-Q",Table1[[#This Row],[Quarter]])</f>
        <v>2024-Q1</v>
      </c>
    </row>
    <row r="345" spans="1:14" x14ac:dyDescent="0.3">
      <c r="A345" t="s">
        <v>690</v>
      </c>
      <c r="B345" t="s">
        <v>379</v>
      </c>
      <c r="C345" t="s">
        <v>380</v>
      </c>
      <c r="D345" t="s">
        <v>381</v>
      </c>
      <c r="E345" t="s">
        <v>101</v>
      </c>
      <c r="F345" t="s">
        <v>356</v>
      </c>
      <c r="G345" t="s">
        <v>6</v>
      </c>
      <c r="H345" s="2">
        <v>45330</v>
      </c>
      <c r="I345" s="3">
        <v>955</v>
      </c>
      <c r="J345" t="str">
        <f>IF(Table1[[#This Row],[Purchase Amount]]&gt;0,"Purchased Successfully","Not purchased Successfully" )</f>
        <v>Purchased Successfully</v>
      </c>
      <c r="K345" s="5">
        <f>Table1[[#This Row],[Purchase Amount]]/10</f>
        <v>95.5</v>
      </c>
      <c r="L345">
        <f t="shared" si="5"/>
        <v>2024</v>
      </c>
      <c r="M345">
        <f>ROUNDUP(MONTH(Table1[[#This Row],[Date]])/3,0)</f>
        <v>1</v>
      </c>
      <c r="N345" t="str">
        <f>CONCATENATE(Table1[[#This Row],[Year]],"-Q",Table1[[#This Row],[Quarter]])</f>
        <v>2024-Q1</v>
      </c>
    </row>
    <row r="346" spans="1:14" x14ac:dyDescent="0.3">
      <c r="A346" t="s">
        <v>691</v>
      </c>
      <c r="B346" t="s">
        <v>369</v>
      </c>
      <c r="C346" t="s">
        <v>370</v>
      </c>
      <c r="D346" t="s">
        <v>371</v>
      </c>
      <c r="E346" t="s">
        <v>11</v>
      </c>
      <c r="F346" t="s">
        <v>302</v>
      </c>
      <c r="G346" t="s">
        <v>13</v>
      </c>
      <c r="H346" s="2">
        <v>45330</v>
      </c>
      <c r="I346" s="3">
        <v>1315</v>
      </c>
      <c r="J346" t="str">
        <f>IF(Table1[[#This Row],[Purchase Amount]]&gt;0,"Purchased Successfully","Not purchased Successfully" )</f>
        <v>Purchased Successfully</v>
      </c>
      <c r="K346" s="5">
        <f>Table1[[#This Row],[Purchase Amount]]/10</f>
        <v>131.5</v>
      </c>
      <c r="L346">
        <f t="shared" si="5"/>
        <v>2024</v>
      </c>
      <c r="M346">
        <f>ROUNDUP(MONTH(Table1[[#This Row],[Date]])/3,0)</f>
        <v>1</v>
      </c>
      <c r="N346" t="str">
        <f>CONCATENATE(Table1[[#This Row],[Year]],"-Q",Table1[[#This Row],[Quarter]])</f>
        <v>2024-Q1</v>
      </c>
    </row>
    <row r="347" spans="1:14" hidden="1" x14ac:dyDescent="0.3">
      <c r="A347" t="s">
        <v>692</v>
      </c>
      <c r="B347" t="s">
        <v>138</v>
      </c>
      <c r="C347" t="s">
        <v>139</v>
      </c>
      <c r="D347" t="s">
        <v>140</v>
      </c>
      <c r="E347" t="s">
        <v>4</v>
      </c>
      <c r="F347" t="s">
        <v>63</v>
      </c>
      <c r="G347" t="s">
        <v>26</v>
      </c>
      <c r="H347" s="2">
        <v>45331</v>
      </c>
      <c r="I347" s="3"/>
      <c r="J347" t="str">
        <f>IF(Table1[[#This Row],[Purchase Amount]]&gt;0,"Purchased Successfully","Not purchased Successfully" )</f>
        <v>Not purchased Successfully</v>
      </c>
      <c r="K347" s="5">
        <f>Table1[[#This Row],[Purchase Amount]]/10</f>
        <v>0</v>
      </c>
      <c r="L347">
        <f t="shared" si="5"/>
        <v>2024</v>
      </c>
      <c r="M347">
        <f>ROUNDUP(MONTH(Table1[[#This Row],[Date]])/3,0)</f>
        <v>1</v>
      </c>
      <c r="N347" t="str">
        <f>CONCATENATE(Table1[[#This Row],[Year]],"-Q",Table1[[#This Row],[Quarter]])</f>
        <v>2024-Q1</v>
      </c>
    </row>
    <row r="348" spans="1:14" x14ac:dyDescent="0.3">
      <c r="A348" t="s">
        <v>693</v>
      </c>
      <c r="B348" t="s">
        <v>281</v>
      </c>
      <c r="C348" t="s">
        <v>282</v>
      </c>
      <c r="D348" t="s">
        <v>283</v>
      </c>
      <c r="E348" t="s">
        <v>4</v>
      </c>
      <c r="F348" t="s">
        <v>141</v>
      </c>
      <c r="G348" t="s">
        <v>6</v>
      </c>
      <c r="H348" s="2">
        <v>45331</v>
      </c>
      <c r="I348" s="3">
        <v>590</v>
      </c>
      <c r="J348" t="str">
        <f>IF(Table1[[#This Row],[Purchase Amount]]&gt;0,"Purchased Successfully","Not purchased Successfully" )</f>
        <v>Purchased Successfully</v>
      </c>
      <c r="K348" s="5">
        <f>Table1[[#This Row],[Purchase Amount]]/10</f>
        <v>59</v>
      </c>
      <c r="L348">
        <f t="shared" si="5"/>
        <v>2024</v>
      </c>
      <c r="M348">
        <f>ROUNDUP(MONTH(Table1[[#This Row],[Date]])/3,0)</f>
        <v>1</v>
      </c>
      <c r="N348" t="str">
        <f>CONCATENATE(Table1[[#This Row],[Year]],"-Q",Table1[[#This Row],[Quarter]])</f>
        <v>2024-Q1</v>
      </c>
    </row>
    <row r="349" spans="1:14" x14ac:dyDescent="0.3">
      <c r="A349" t="s">
        <v>694</v>
      </c>
      <c r="B349" t="s">
        <v>125</v>
      </c>
      <c r="C349" t="s">
        <v>126</v>
      </c>
      <c r="D349" t="s">
        <v>127</v>
      </c>
      <c r="E349" t="s">
        <v>4</v>
      </c>
      <c r="F349" t="s">
        <v>297</v>
      </c>
      <c r="G349" t="s">
        <v>26</v>
      </c>
      <c r="H349" s="2">
        <v>45331</v>
      </c>
      <c r="I349" s="3">
        <v>1080</v>
      </c>
      <c r="J349" t="str">
        <f>IF(Table1[[#This Row],[Purchase Amount]]&gt;0,"Purchased Successfully","Not purchased Successfully" )</f>
        <v>Purchased Successfully</v>
      </c>
      <c r="K349" s="5">
        <f>Table1[[#This Row],[Purchase Amount]]/10</f>
        <v>108</v>
      </c>
      <c r="L349">
        <f t="shared" si="5"/>
        <v>2024</v>
      </c>
      <c r="M349">
        <f>ROUNDUP(MONTH(Table1[[#This Row],[Date]])/3,0)</f>
        <v>1</v>
      </c>
      <c r="N349" t="str">
        <f>CONCATENATE(Table1[[#This Row],[Year]],"-Q",Table1[[#This Row],[Quarter]])</f>
        <v>2024-Q1</v>
      </c>
    </row>
    <row r="350" spans="1:14" x14ac:dyDescent="0.3">
      <c r="A350" t="s">
        <v>695</v>
      </c>
      <c r="B350" t="s">
        <v>414</v>
      </c>
      <c r="C350" t="s">
        <v>415</v>
      </c>
      <c r="D350" t="s">
        <v>416</v>
      </c>
      <c r="E350" t="s">
        <v>11</v>
      </c>
      <c r="F350" t="s">
        <v>5</v>
      </c>
      <c r="G350" t="s">
        <v>13</v>
      </c>
      <c r="H350" s="2">
        <v>45331</v>
      </c>
      <c r="I350" s="3">
        <v>145</v>
      </c>
      <c r="J350" t="str">
        <f>IF(Table1[[#This Row],[Purchase Amount]]&gt;0,"Purchased Successfully","Not purchased Successfully" )</f>
        <v>Purchased Successfully</v>
      </c>
      <c r="K350" s="5">
        <f>Table1[[#This Row],[Purchase Amount]]/10</f>
        <v>14.5</v>
      </c>
      <c r="L350">
        <f t="shared" si="5"/>
        <v>2024</v>
      </c>
      <c r="M350">
        <f>ROUNDUP(MONTH(Table1[[#This Row],[Date]])/3,0)</f>
        <v>1</v>
      </c>
      <c r="N350" t="str">
        <f>CONCATENATE(Table1[[#This Row],[Year]],"-Q",Table1[[#This Row],[Quarter]])</f>
        <v>2024-Q1</v>
      </c>
    </row>
    <row r="351" spans="1:14" hidden="1" x14ac:dyDescent="0.3">
      <c r="A351" t="s">
        <v>696</v>
      </c>
      <c r="B351" t="s">
        <v>314</v>
      </c>
      <c r="C351" t="s">
        <v>315</v>
      </c>
      <c r="D351" t="s">
        <v>316</v>
      </c>
      <c r="E351" t="s">
        <v>41</v>
      </c>
      <c r="F351" t="s">
        <v>495</v>
      </c>
      <c r="G351" t="s">
        <v>26</v>
      </c>
      <c r="H351" s="2">
        <v>45332</v>
      </c>
      <c r="I351" s="3"/>
      <c r="J351" t="str">
        <f>IF(Table1[[#This Row],[Purchase Amount]]&gt;0,"Purchased Successfully","Not purchased Successfully" )</f>
        <v>Not purchased Successfully</v>
      </c>
      <c r="K351" s="5">
        <f>Table1[[#This Row],[Purchase Amount]]/10</f>
        <v>0</v>
      </c>
      <c r="L351">
        <f t="shared" si="5"/>
        <v>2024</v>
      </c>
      <c r="M351">
        <f>ROUNDUP(MONTH(Table1[[#This Row],[Date]])/3,0)</f>
        <v>1</v>
      </c>
      <c r="N351" t="str">
        <f>CONCATENATE(Table1[[#This Row],[Year]],"-Q",Table1[[#This Row],[Quarter]])</f>
        <v>2024-Q1</v>
      </c>
    </row>
    <row r="352" spans="1:14" x14ac:dyDescent="0.3">
      <c r="A352" t="s">
        <v>697</v>
      </c>
      <c r="B352" t="s">
        <v>281</v>
      </c>
      <c r="C352" t="s">
        <v>282</v>
      </c>
      <c r="D352" t="s">
        <v>283</v>
      </c>
      <c r="E352" t="s">
        <v>4</v>
      </c>
      <c r="F352" t="s">
        <v>279</v>
      </c>
      <c r="G352" t="s">
        <v>6</v>
      </c>
      <c r="H352" s="2">
        <v>45332</v>
      </c>
      <c r="I352" s="3">
        <v>280</v>
      </c>
      <c r="J352" t="str">
        <f>IF(Table1[[#This Row],[Purchase Amount]]&gt;0,"Purchased Successfully","Not purchased Successfully" )</f>
        <v>Purchased Successfully</v>
      </c>
      <c r="K352" s="5">
        <f>Table1[[#This Row],[Purchase Amount]]/10</f>
        <v>28</v>
      </c>
      <c r="L352">
        <f t="shared" si="5"/>
        <v>2024</v>
      </c>
      <c r="M352">
        <f>ROUNDUP(MONTH(Table1[[#This Row],[Date]])/3,0)</f>
        <v>1</v>
      </c>
      <c r="N352" t="str">
        <f>CONCATENATE(Table1[[#This Row],[Year]],"-Q",Table1[[#This Row],[Quarter]])</f>
        <v>2024-Q1</v>
      </c>
    </row>
    <row r="353" spans="1:14" x14ac:dyDescent="0.3">
      <c r="A353" t="s">
        <v>698</v>
      </c>
      <c r="B353" t="s">
        <v>433</v>
      </c>
      <c r="C353" t="s">
        <v>434</v>
      </c>
      <c r="D353" t="s">
        <v>435</v>
      </c>
      <c r="E353" t="s">
        <v>265</v>
      </c>
      <c r="F353" t="s">
        <v>639</v>
      </c>
      <c r="G353" t="s">
        <v>84</v>
      </c>
      <c r="H353" s="2">
        <v>45332</v>
      </c>
      <c r="I353" s="3">
        <v>335</v>
      </c>
      <c r="J353" t="str">
        <f>IF(Table1[[#This Row],[Purchase Amount]]&gt;0,"Purchased Successfully","Not purchased Successfully" )</f>
        <v>Purchased Successfully</v>
      </c>
      <c r="K353" s="5">
        <f>Table1[[#This Row],[Purchase Amount]]/10</f>
        <v>33.5</v>
      </c>
      <c r="L353">
        <f t="shared" si="5"/>
        <v>2024</v>
      </c>
      <c r="M353">
        <f>ROUNDUP(MONTH(Table1[[#This Row],[Date]])/3,0)</f>
        <v>1</v>
      </c>
      <c r="N353" t="str">
        <f>CONCATENATE(Table1[[#This Row],[Year]],"-Q",Table1[[#This Row],[Quarter]])</f>
        <v>2024-Q1</v>
      </c>
    </row>
    <row r="354" spans="1:14" x14ac:dyDescent="0.3">
      <c r="A354" t="s">
        <v>699</v>
      </c>
      <c r="B354" t="s">
        <v>173</v>
      </c>
      <c r="C354" t="s">
        <v>174</v>
      </c>
      <c r="D354" t="s">
        <v>175</v>
      </c>
      <c r="E354" t="s">
        <v>11</v>
      </c>
      <c r="F354" t="s">
        <v>297</v>
      </c>
      <c r="G354" t="s">
        <v>26</v>
      </c>
      <c r="H354" s="2">
        <v>45332</v>
      </c>
      <c r="I354" s="3">
        <v>830</v>
      </c>
      <c r="J354" t="str">
        <f>IF(Table1[[#This Row],[Purchase Amount]]&gt;0,"Purchased Successfully","Not purchased Successfully" )</f>
        <v>Purchased Successfully</v>
      </c>
      <c r="K354" s="5">
        <f>Table1[[#This Row],[Purchase Amount]]/10</f>
        <v>83</v>
      </c>
      <c r="L354">
        <f t="shared" si="5"/>
        <v>2024</v>
      </c>
      <c r="M354">
        <f>ROUNDUP(MONTH(Table1[[#This Row],[Date]])/3,0)</f>
        <v>1</v>
      </c>
      <c r="N354" t="str">
        <f>CONCATENATE(Table1[[#This Row],[Year]],"-Q",Table1[[#This Row],[Quarter]])</f>
        <v>2024-Q1</v>
      </c>
    </row>
    <row r="355" spans="1:14" hidden="1" x14ac:dyDescent="0.3">
      <c r="A355" t="s">
        <v>700</v>
      </c>
      <c r="B355" t="s">
        <v>268</v>
      </c>
      <c r="C355" t="s">
        <v>269</v>
      </c>
      <c r="D355" t="s">
        <v>270</v>
      </c>
      <c r="E355" t="s">
        <v>41</v>
      </c>
      <c r="F355" t="s">
        <v>52</v>
      </c>
      <c r="G355" t="s">
        <v>26</v>
      </c>
      <c r="H355" s="2">
        <v>45333</v>
      </c>
      <c r="I355" s="3"/>
      <c r="J355" t="str">
        <f>IF(Table1[[#This Row],[Purchase Amount]]&gt;0,"Purchased Successfully","Not purchased Successfully" )</f>
        <v>Not purchased Successfully</v>
      </c>
      <c r="K355" s="5">
        <f>Table1[[#This Row],[Purchase Amount]]/10</f>
        <v>0</v>
      </c>
      <c r="L355">
        <f t="shared" si="5"/>
        <v>2024</v>
      </c>
      <c r="M355">
        <f>ROUNDUP(MONTH(Table1[[#This Row],[Date]])/3,0)</f>
        <v>1</v>
      </c>
      <c r="N355" t="str">
        <f>CONCATENATE(Table1[[#This Row],[Year]],"-Q",Table1[[#This Row],[Quarter]])</f>
        <v>2024-Q1</v>
      </c>
    </row>
    <row r="356" spans="1:14" hidden="1" x14ac:dyDescent="0.3">
      <c r="A356" t="s">
        <v>701</v>
      </c>
      <c r="B356" t="s">
        <v>203</v>
      </c>
      <c r="C356" t="s">
        <v>204</v>
      </c>
      <c r="D356" t="s">
        <v>205</v>
      </c>
      <c r="E356" t="s">
        <v>24</v>
      </c>
      <c r="F356" t="s">
        <v>227</v>
      </c>
      <c r="G356" t="s">
        <v>6</v>
      </c>
      <c r="H356" s="2">
        <v>45333</v>
      </c>
      <c r="I356" s="3"/>
      <c r="J356" t="str">
        <f>IF(Table1[[#This Row],[Purchase Amount]]&gt;0,"Purchased Successfully","Not purchased Successfully" )</f>
        <v>Not purchased Successfully</v>
      </c>
      <c r="K356" s="5">
        <f>Table1[[#This Row],[Purchase Amount]]/10</f>
        <v>0</v>
      </c>
      <c r="L356">
        <f t="shared" si="5"/>
        <v>2024</v>
      </c>
      <c r="M356">
        <f>ROUNDUP(MONTH(Table1[[#This Row],[Date]])/3,0)</f>
        <v>1</v>
      </c>
      <c r="N356" t="str">
        <f>CONCATENATE(Table1[[#This Row],[Year]],"-Q",Table1[[#This Row],[Quarter]])</f>
        <v>2024-Q1</v>
      </c>
    </row>
    <row r="357" spans="1:14" x14ac:dyDescent="0.3">
      <c r="A357" t="s">
        <v>702</v>
      </c>
      <c r="B357" t="s">
        <v>113</v>
      </c>
      <c r="C357" t="s">
        <v>114</v>
      </c>
      <c r="D357" t="s">
        <v>115</v>
      </c>
      <c r="E357" t="s">
        <v>62</v>
      </c>
      <c r="F357" t="s">
        <v>111</v>
      </c>
      <c r="G357" t="s">
        <v>13</v>
      </c>
      <c r="H357" s="2">
        <v>45333</v>
      </c>
      <c r="I357" s="3">
        <v>505</v>
      </c>
      <c r="J357" t="str">
        <f>IF(Table1[[#This Row],[Purchase Amount]]&gt;0,"Purchased Successfully","Not purchased Successfully" )</f>
        <v>Purchased Successfully</v>
      </c>
      <c r="K357" s="5">
        <f>Table1[[#This Row],[Purchase Amount]]/10</f>
        <v>50.5</v>
      </c>
      <c r="L357">
        <f t="shared" si="5"/>
        <v>2024</v>
      </c>
      <c r="M357">
        <f>ROUNDUP(MONTH(Table1[[#This Row],[Date]])/3,0)</f>
        <v>1</v>
      </c>
      <c r="N357" t="str">
        <f>CONCATENATE(Table1[[#This Row],[Year]],"-Q",Table1[[#This Row],[Quarter]])</f>
        <v>2024-Q1</v>
      </c>
    </row>
    <row r="358" spans="1:14" x14ac:dyDescent="0.3">
      <c r="A358" t="s">
        <v>703</v>
      </c>
      <c r="B358" t="s">
        <v>570</v>
      </c>
      <c r="C358" t="s">
        <v>571</v>
      </c>
      <c r="D358" t="s">
        <v>572</v>
      </c>
      <c r="E358" t="s">
        <v>11</v>
      </c>
      <c r="F358" t="s">
        <v>141</v>
      </c>
      <c r="G358" t="s">
        <v>26</v>
      </c>
      <c r="H358" s="2">
        <v>45333</v>
      </c>
      <c r="I358" s="3">
        <v>140</v>
      </c>
      <c r="J358" t="str">
        <f>IF(Table1[[#This Row],[Purchase Amount]]&gt;0,"Purchased Successfully","Not purchased Successfully" )</f>
        <v>Purchased Successfully</v>
      </c>
      <c r="K358" s="5">
        <f>Table1[[#This Row],[Purchase Amount]]/10</f>
        <v>14</v>
      </c>
      <c r="L358">
        <f t="shared" si="5"/>
        <v>2024</v>
      </c>
      <c r="M358">
        <f>ROUNDUP(MONTH(Table1[[#This Row],[Date]])/3,0)</f>
        <v>1</v>
      </c>
      <c r="N358" t="str">
        <f>CONCATENATE(Table1[[#This Row],[Year]],"-Q",Table1[[#This Row],[Quarter]])</f>
        <v>2024-Q1</v>
      </c>
    </row>
    <row r="359" spans="1:14" x14ac:dyDescent="0.3">
      <c r="A359" t="s">
        <v>704</v>
      </c>
      <c r="B359" t="s">
        <v>669</v>
      </c>
      <c r="C359" t="s">
        <v>670</v>
      </c>
      <c r="D359" t="s">
        <v>671</v>
      </c>
      <c r="E359" t="s">
        <v>62</v>
      </c>
      <c r="F359" t="s">
        <v>111</v>
      </c>
      <c r="G359" t="s">
        <v>6</v>
      </c>
      <c r="H359" s="2">
        <v>45333</v>
      </c>
      <c r="I359" s="3">
        <v>125</v>
      </c>
      <c r="J359" t="str">
        <f>IF(Table1[[#This Row],[Purchase Amount]]&gt;0,"Purchased Successfully","Not purchased Successfully" )</f>
        <v>Purchased Successfully</v>
      </c>
      <c r="K359" s="5">
        <f>Table1[[#This Row],[Purchase Amount]]/10</f>
        <v>12.5</v>
      </c>
      <c r="L359">
        <f t="shared" si="5"/>
        <v>2024</v>
      </c>
      <c r="M359">
        <f>ROUNDUP(MONTH(Table1[[#This Row],[Date]])/3,0)</f>
        <v>1</v>
      </c>
      <c r="N359" t="str">
        <f>CONCATENATE(Table1[[#This Row],[Year]],"-Q",Table1[[#This Row],[Quarter]])</f>
        <v>2024-Q1</v>
      </c>
    </row>
    <row r="360" spans="1:14" x14ac:dyDescent="0.3">
      <c r="A360" t="s">
        <v>705</v>
      </c>
      <c r="B360" t="s">
        <v>706</v>
      </c>
      <c r="C360" t="s">
        <v>707</v>
      </c>
      <c r="D360" t="s">
        <v>708</v>
      </c>
      <c r="E360" t="s">
        <v>62</v>
      </c>
      <c r="F360" t="s">
        <v>151</v>
      </c>
      <c r="G360" t="s">
        <v>6</v>
      </c>
      <c r="H360" s="2">
        <v>45333</v>
      </c>
      <c r="I360" s="3">
        <v>730</v>
      </c>
      <c r="J360" t="str">
        <f>IF(Table1[[#This Row],[Purchase Amount]]&gt;0,"Purchased Successfully","Not purchased Successfully" )</f>
        <v>Purchased Successfully</v>
      </c>
      <c r="K360" s="5">
        <f>Table1[[#This Row],[Purchase Amount]]/10</f>
        <v>73</v>
      </c>
      <c r="L360">
        <f t="shared" si="5"/>
        <v>2024</v>
      </c>
      <c r="M360">
        <f>ROUNDUP(MONTH(Table1[[#This Row],[Date]])/3,0)</f>
        <v>1</v>
      </c>
      <c r="N360" t="str">
        <f>CONCATENATE(Table1[[#This Row],[Year]],"-Q",Table1[[#This Row],[Quarter]])</f>
        <v>2024-Q1</v>
      </c>
    </row>
    <row r="361" spans="1:14" hidden="1" x14ac:dyDescent="0.3">
      <c r="A361" t="s">
        <v>709</v>
      </c>
      <c r="B361" t="s">
        <v>327</v>
      </c>
      <c r="C361" t="s">
        <v>328</v>
      </c>
      <c r="D361" t="s">
        <v>329</v>
      </c>
      <c r="E361" t="s">
        <v>24</v>
      </c>
      <c r="F361" t="s">
        <v>52</v>
      </c>
      <c r="G361" t="s">
        <v>6</v>
      </c>
      <c r="H361" s="2">
        <v>45334</v>
      </c>
      <c r="I361" s="3"/>
      <c r="J361" t="str">
        <f>IF(Table1[[#This Row],[Purchase Amount]]&gt;0,"Purchased Successfully","Not purchased Successfully" )</f>
        <v>Not purchased Successfully</v>
      </c>
      <c r="K361" s="5">
        <f>Table1[[#This Row],[Purchase Amount]]/10</f>
        <v>0</v>
      </c>
      <c r="L361">
        <f t="shared" si="5"/>
        <v>2024</v>
      </c>
      <c r="M361">
        <f>ROUNDUP(MONTH(Table1[[#This Row],[Date]])/3,0)</f>
        <v>1</v>
      </c>
      <c r="N361" t="str">
        <f>CONCATENATE(Table1[[#This Row],[Year]],"-Q",Table1[[#This Row],[Quarter]])</f>
        <v>2024-Q1</v>
      </c>
    </row>
    <row r="362" spans="1:14" x14ac:dyDescent="0.3">
      <c r="A362" t="s">
        <v>710</v>
      </c>
      <c r="B362" t="s">
        <v>93</v>
      </c>
      <c r="C362" t="s">
        <v>94</v>
      </c>
      <c r="D362" t="s">
        <v>95</v>
      </c>
      <c r="E362" t="s">
        <v>62</v>
      </c>
      <c r="F362" t="s">
        <v>122</v>
      </c>
      <c r="G362" t="s">
        <v>26</v>
      </c>
      <c r="H362" s="2">
        <v>45334</v>
      </c>
      <c r="I362" s="3">
        <v>775</v>
      </c>
      <c r="J362" t="str">
        <f>IF(Table1[[#This Row],[Purchase Amount]]&gt;0,"Purchased Successfully","Not purchased Successfully" )</f>
        <v>Purchased Successfully</v>
      </c>
      <c r="K362" s="5">
        <f>Table1[[#This Row],[Purchase Amount]]/10</f>
        <v>77.5</v>
      </c>
      <c r="L362">
        <f t="shared" si="5"/>
        <v>2024</v>
      </c>
      <c r="M362">
        <f>ROUNDUP(MONTH(Table1[[#This Row],[Date]])/3,0)</f>
        <v>1</v>
      </c>
      <c r="N362" t="str">
        <f>CONCATENATE(Table1[[#This Row],[Year]],"-Q",Table1[[#This Row],[Quarter]])</f>
        <v>2024-Q1</v>
      </c>
    </row>
    <row r="363" spans="1:14" x14ac:dyDescent="0.3">
      <c r="A363" t="s">
        <v>711</v>
      </c>
      <c r="B363" t="s">
        <v>383</v>
      </c>
      <c r="C363" t="s">
        <v>384</v>
      </c>
      <c r="D363" t="s">
        <v>385</v>
      </c>
      <c r="E363" t="s">
        <v>18</v>
      </c>
      <c r="F363" t="s">
        <v>25</v>
      </c>
      <c r="G363" t="s">
        <v>26</v>
      </c>
      <c r="H363" s="2">
        <v>45334</v>
      </c>
      <c r="I363" s="3">
        <v>1385</v>
      </c>
      <c r="J363" t="str">
        <f>IF(Table1[[#This Row],[Purchase Amount]]&gt;0,"Purchased Successfully","Not purchased Successfully" )</f>
        <v>Purchased Successfully</v>
      </c>
      <c r="K363" s="5">
        <f>Table1[[#This Row],[Purchase Amount]]/10</f>
        <v>138.5</v>
      </c>
      <c r="L363">
        <f t="shared" si="5"/>
        <v>2024</v>
      </c>
      <c r="M363">
        <f>ROUNDUP(MONTH(Table1[[#This Row],[Date]])/3,0)</f>
        <v>1</v>
      </c>
      <c r="N363" t="str">
        <f>CONCATENATE(Table1[[#This Row],[Year]],"-Q",Table1[[#This Row],[Quarter]])</f>
        <v>2024-Q1</v>
      </c>
    </row>
    <row r="364" spans="1:14" x14ac:dyDescent="0.3">
      <c r="A364" t="s">
        <v>712</v>
      </c>
      <c r="B364" t="s">
        <v>54</v>
      </c>
      <c r="C364" t="s">
        <v>55</v>
      </c>
      <c r="D364" t="s">
        <v>56</v>
      </c>
      <c r="E364" t="s">
        <v>18</v>
      </c>
      <c r="F364" t="s">
        <v>342</v>
      </c>
      <c r="G364" t="s">
        <v>26</v>
      </c>
      <c r="H364" s="2">
        <v>45334</v>
      </c>
      <c r="I364" s="3">
        <v>455</v>
      </c>
      <c r="J364" t="str">
        <f>IF(Table1[[#This Row],[Purchase Amount]]&gt;0,"Purchased Successfully","Not purchased Successfully" )</f>
        <v>Purchased Successfully</v>
      </c>
      <c r="K364" s="5">
        <f>Table1[[#This Row],[Purchase Amount]]/10</f>
        <v>45.5</v>
      </c>
      <c r="L364">
        <f t="shared" si="5"/>
        <v>2024</v>
      </c>
      <c r="M364">
        <f>ROUNDUP(MONTH(Table1[[#This Row],[Date]])/3,0)</f>
        <v>1</v>
      </c>
      <c r="N364" t="str">
        <f>CONCATENATE(Table1[[#This Row],[Year]],"-Q",Table1[[#This Row],[Quarter]])</f>
        <v>2024-Q1</v>
      </c>
    </row>
    <row r="365" spans="1:14" hidden="1" x14ac:dyDescent="0.3">
      <c r="A365" t="s">
        <v>713</v>
      </c>
      <c r="B365" t="s">
        <v>626</v>
      </c>
      <c r="C365" t="s">
        <v>627</v>
      </c>
      <c r="D365" t="s">
        <v>628</v>
      </c>
      <c r="E365" t="s">
        <v>265</v>
      </c>
      <c r="F365" t="s">
        <v>200</v>
      </c>
      <c r="G365" t="s">
        <v>26</v>
      </c>
      <c r="H365" s="2">
        <v>45335</v>
      </c>
      <c r="I365" s="3"/>
      <c r="J365" t="str">
        <f>IF(Table1[[#This Row],[Purchase Amount]]&gt;0,"Purchased Successfully","Not purchased Successfully" )</f>
        <v>Not purchased Successfully</v>
      </c>
      <c r="K365" s="5">
        <f>Table1[[#This Row],[Purchase Amount]]/10</f>
        <v>0</v>
      </c>
      <c r="L365">
        <f t="shared" si="5"/>
        <v>2024</v>
      </c>
      <c r="M365">
        <f>ROUNDUP(MONTH(Table1[[#This Row],[Date]])/3,0)</f>
        <v>1</v>
      </c>
      <c r="N365" t="str">
        <f>CONCATENATE(Table1[[#This Row],[Year]],"-Q",Table1[[#This Row],[Quarter]])</f>
        <v>2024-Q1</v>
      </c>
    </row>
    <row r="366" spans="1:14" hidden="1" x14ac:dyDescent="0.3">
      <c r="A366" t="s">
        <v>714</v>
      </c>
      <c r="B366" t="s">
        <v>178</v>
      </c>
      <c r="C366" t="s">
        <v>179</v>
      </c>
      <c r="D366" t="s">
        <v>180</v>
      </c>
      <c r="E366" t="s">
        <v>41</v>
      </c>
      <c r="F366" t="s">
        <v>122</v>
      </c>
      <c r="G366" t="s">
        <v>6</v>
      </c>
      <c r="H366" s="2">
        <v>45335</v>
      </c>
      <c r="I366" s="3"/>
      <c r="J366" t="str">
        <f>IF(Table1[[#This Row],[Purchase Amount]]&gt;0,"Purchased Successfully","Not purchased Successfully" )</f>
        <v>Not purchased Successfully</v>
      </c>
      <c r="K366" s="5">
        <f>Table1[[#This Row],[Purchase Amount]]/10</f>
        <v>0</v>
      </c>
      <c r="L366">
        <f t="shared" si="5"/>
        <v>2024</v>
      </c>
      <c r="M366">
        <f>ROUNDUP(MONTH(Table1[[#This Row],[Date]])/3,0)</f>
        <v>1</v>
      </c>
      <c r="N366" t="str">
        <f>CONCATENATE(Table1[[#This Row],[Year]],"-Q",Table1[[#This Row],[Quarter]])</f>
        <v>2024-Q1</v>
      </c>
    </row>
    <row r="367" spans="1:14" x14ac:dyDescent="0.3">
      <c r="A367" t="s">
        <v>715</v>
      </c>
      <c r="B367" t="s">
        <v>353</v>
      </c>
      <c r="C367" t="s">
        <v>354</v>
      </c>
      <c r="D367" t="s">
        <v>355</v>
      </c>
      <c r="E367" t="s">
        <v>89</v>
      </c>
      <c r="F367" t="s">
        <v>444</v>
      </c>
      <c r="G367" t="s">
        <v>6</v>
      </c>
      <c r="H367" s="2">
        <v>45335</v>
      </c>
      <c r="I367" s="3">
        <v>530</v>
      </c>
      <c r="J367" t="str">
        <f>IF(Table1[[#This Row],[Purchase Amount]]&gt;0,"Purchased Successfully","Not purchased Successfully" )</f>
        <v>Purchased Successfully</v>
      </c>
      <c r="K367" s="5">
        <f>Table1[[#This Row],[Purchase Amount]]/10</f>
        <v>53</v>
      </c>
      <c r="L367">
        <f t="shared" si="5"/>
        <v>2024</v>
      </c>
      <c r="M367">
        <f>ROUNDUP(MONTH(Table1[[#This Row],[Date]])/3,0)</f>
        <v>1</v>
      </c>
      <c r="N367" t="str">
        <f>CONCATENATE(Table1[[#This Row],[Year]],"-Q",Table1[[#This Row],[Quarter]])</f>
        <v>2024-Q1</v>
      </c>
    </row>
    <row r="368" spans="1:14" x14ac:dyDescent="0.3">
      <c r="A368" t="s">
        <v>716</v>
      </c>
      <c r="B368" t="s">
        <v>529</v>
      </c>
      <c r="C368" t="s">
        <v>530</v>
      </c>
      <c r="D368" t="s">
        <v>531</v>
      </c>
      <c r="E368" t="s">
        <v>24</v>
      </c>
      <c r="F368" t="s">
        <v>151</v>
      </c>
      <c r="G368" t="s">
        <v>26</v>
      </c>
      <c r="H368" s="2">
        <v>45335</v>
      </c>
      <c r="I368" s="3">
        <v>775</v>
      </c>
      <c r="J368" t="str">
        <f>IF(Table1[[#This Row],[Purchase Amount]]&gt;0,"Purchased Successfully","Not purchased Successfully" )</f>
        <v>Purchased Successfully</v>
      </c>
      <c r="K368" s="5">
        <f>Table1[[#This Row],[Purchase Amount]]/10</f>
        <v>77.5</v>
      </c>
      <c r="L368">
        <f t="shared" si="5"/>
        <v>2024</v>
      </c>
      <c r="M368">
        <f>ROUNDUP(MONTH(Table1[[#This Row],[Date]])/3,0)</f>
        <v>1</v>
      </c>
      <c r="N368" t="str">
        <f>CONCATENATE(Table1[[#This Row],[Year]],"-Q",Table1[[#This Row],[Quarter]])</f>
        <v>2024-Q1</v>
      </c>
    </row>
    <row r="369" spans="1:14" x14ac:dyDescent="0.3">
      <c r="A369" t="s">
        <v>717</v>
      </c>
      <c r="B369" t="s">
        <v>285</v>
      </c>
      <c r="C369" t="s">
        <v>286</v>
      </c>
      <c r="D369" t="s">
        <v>287</v>
      </c>
      <c r="E369" t="s">
        <v>4</v>
      </c>
      <c r="F369" t="s">
        <v>122</v>
      </c>
      <c r="G369" t="s">
        <v>6</v>
      </c>
      <c r="H369" s="2">
        <v>45335</v>
      </c>
      <c r="I369" s="3">
        <v>965</v>
      </c>
      <c r="J369" t="str">
        <f>IF(Table1[[#This Row],[Purchase Amount]]&gt;0,"Purchased Successfully","Not purchased Successfully" )</f>
        <v>Purchased Successfully</v>
      </c>
      <c r="K369" s="5">
        <f>Table1[[#This Row],[Purchase Amount]]/10</f>
        <v>96.5</v>
      </c>
      <c r="L369">
        <f t="shared" si="5"/>
        <v>2024</v>
      </c>
      <c r="M369">
        <f>ROUNDUP(MONTH(Table1[[#This Row],[Date]])/3,0)</f>
        <v>1</v>
      </c>
      <c r="N369" t="str">
        <f>CONCATENATE(Table1[[#This Row],[Year]],"-Q",Table1[[#This Row],[Quarter]])</f>
        <v>2024-Q1</v>
      </c>
    </row>
    <row r="370" spans="1:14" x14ac:dyDescent="0.3">
      <c r="A370" t="s">
        <v>718</v>
      </c>
      <c r="B370" t="s">
        <v>646</v>
      </c>
      <c r="C370" t="s">
        <v>647</v>
      </c>
      <c r="D370" t="s">
        <v>648</v>
      </c>
      <c r="E370" t="s">
        <v>4</v>
      </c>
      <c r="F370" t="s">
        <v>356</v>
      </c>
      <c r="G370" t="s">
        <v>13</v>
      </c>
      <c r="H370" s="2">
        <v>45335</v>
      </c>
      <c r="I370" s="3">
        <v>1140</v>
      </c>
      <c r="J370" t="str">
        <f>IF(Table1[[#This Row],[Purchase Amount]]&gt;0,"Purchased Successfully","Not purchased Successfully" )</f>
        <v>Purchased Successfully</v>
      </c>
      <c r="K370" s="5">
        <f>Table1[[#This Row],[Purchase Amount]]/10</f>
        <v>114</v>
      </c>
      <c r="L370">
        <f t="shared" si="5"/>
        <v>2024</v>
      </c>
      <c r="M370">
        <f>ROUNDUP(MONTH(Table1[[#This Row],[Date]])/3,0)</f>
        <v>1</v>
      </c>
      <c r="N370" t="str">
        <f>CONCATENATE(Table1[[#This Row],[Year]],"-Q",Table1[[#This Row],[Quarter]])</f>
        <v>2024-Q1</v>
      </c>
    </row>
    <row r="371" spans="1:14" x14ac:dyDescent="0.3">
      <c r="A371" t="s">
        <v>719</v>
      </c>
      <c r="B371" t="s">
        <v>446</v>
      </c>
      <c r="C371" t="s">
        <v>447</v>
      </c>
      <c r="D371" t="s">
        <v>448</v>
      </c>
      <c r="E371" t="s">
        <v>62</v>
      </c>
      <c r="F371" t="s">
        <v>25</v>
      </c>
      <c r="G371" t="s">
        <v>26</v>
      </c>
      <c r="H371" s="2">
        <v>45335</v>
      </c>
      <c r="I371" s="3">
        <v>790</v>
      </c>
      <c r="J371" t="str">
        <f>IF(Table1[[#This Row],[Purchase Amount]]&gt;0,"Purchased Successfully","Not purchased Successfully" )</f>
        <v>Purchased Successfully</v>
      </c>
      <c r="K371" s="5">
        <f>Table1[[#This Row],[Purchase Amount]]/10</f>
        <v>79</v>
      </c>
      <c r="L371">
        <f t="shared" si="5"/>
        <v>2024</v>
      </c>
      <c r="M371">
        <f>ROUNDUP(MONTH(Table1[[#This Row],[Date]])/3,0)</f>
        <v>1</v>
      </c>
      <c r="N371" t="str">
        <f>CONCATENATE(Table1[[#This Row],[Year]],"-Q",Table1[[#This Row],[Quarter]])</f>
        <v>2024-Q1</v>
      </c>
    </row>
    <row r="372" spans="1:14" x14ac:dyDescent="0.3">
      <c r="A372" t="s">
        <v>720</v>
      </c>
      <c r="B372" t="s">
        <v>203</v>
      </c>
      <c r="C372" t="s">
        <v>204</v>
      </c>
      <c r="D372" t="s">
        <v>205</v>
      </c>
      <c r="E372" t="s">
        <v>24</v>
      </c>
      <c r="F372" t="s">
        <v>322</v>
      </c>
      <c r="G372" t="s">
        <v>26</v>
      </c>
      <c r="H372" s="2">
        <v>45335</v>
      </c>
      <c r="I372" s="3">
        <v>695</v>
      </c>
      <c r="J372" t="str">
        <f>IF(Table1[[#This Row],[Purchase Amount]]&gt;0,"Purchased Successfully","Not purchased Successfully" )</f>
        <v>Purchased Successfully</v>
      </c>
      <c r="K372" s="5">
        <f>Table1[[#This Row],[Purchase Amount]]/10</f>
        <v>69.5</v>
      </c>
      <c r="L372">
        <f t="shared" si="5"/>
        <v>2024</v>
      </c>
      <c r="M372">
        <f>ROUNDUP(MONTH(Table1[[#This Row],[Date]])/3,0)</f>
        <v>1</v>
      </c>
      <c r="N372" t="str">
        <f>CONCATENATE(Table1[[#This Row],[Year]],"-Q",Table1[[#This Row],[Quarter]])</f>
        <v>2024-Q1</v>
      </c>
    </row>
    <row r="373" spans="1:14" x14ac:dyDescent="0.3">
      <c r="A373" t="s">
        <v>721</v>
      </c>
      <c r="B373" t="s">
        <v>79</v>
      </c>
      <c r="C373" t="s">
        <v>80</v>
      </c>
      <c r="D373" t="s">
        <v>81</v>
      </c>
      <c r="E373" t="s">
        <v>82</v>
      </c>
      <c r="F373" t="s">
        <v>96</v>
      </c>
      <c r="G373" t="s">
        <v>13</v>
      </c>
      <c r="H373" s="2">
        <v>45336</v>
      </c>
      <c r="I373" s="3">
        <v>1115</v>
      </c>
      <c r="J373" t="str">
        <f>IF(Table1[[#This Row],[Purchase Amount]]&gt;0,"Purchased Successfully","Not purchased Successfully" )</f>
        <v>Purchased Successfully</v>
      </c>
      <c r="K373" s="5">
        <f>Table1[[#This Row],[Purchase Amount]]/10</f>
        <v>111.5</v>
      </c>
      <c r="L373">
        <f t="shared" si="5"/>
        <v>2024</v>
      </c>
      <c r="M373">
        <f>ROUNDUP(MONTH(Table1[[#This Row],[Date]])/3,0)</f>
        <v>1</v>
      </c>
      <c r="N373" t="str">
        <f>CONCATENATE(Table1[[#This Row],[Year]],"-Q",Table1[[#This Row],[Quarter]])</f>
        <v>2024-Q1</v>
      </c>
    </row>
    <row r="374" spans="1:14" x14ac:dyDescent="0.3">
      <c r="A374" t="s">
        <v>722</v>
      </c>
      <c r="B374" t="s">
        <v>272</v>
      </c>
      <c r="C374" t="s">
        <v>273</v>
      </c>
      <c r="D374" t="s">
        <v>274</v>
      </c>
      <c r="E374" t="s">
        <v>41</v>
      </c>
      <c r="F374" t="s">
        <v>73</v>
      </c>
      <c r="G374" t="s">
        <v>6</v>
      </c>
      <c r="H374" s="2">
        <v>45336</v>
      </c>
      <c r="I374" s="3">
        <v>785</v>
      </c>
      <c r="J374" t="str">
        <f>IF(Table1[[#This Row],[Purchase Amount]]&gt;0,"Purchased Successfully","Not purchased Successfully" )</f>
        <v>Purchased Successfully</v>
      </c>
      <c r="K374" s="5">
        <f>Table1[[#This Row],[Purchase Amount]]/10</f>
        <v>78.5</v>
      </c>
      <c r="L374">
        <f t="shared" si="5"/>
        <v>2024</v>
      </c>
      <c r="M374">
        <f>ROUNDUP(MONTH(Table1[[#This Row],[Date]])/3,0)</f>
        <v>1</v>
      </c>
      <c r="N374" t="str">
        <f>CONCATENATE(Table1[[#This Row],[Year]],"-Q",Table1[[#This Row],[Quarter]])</f>
        <v>2024-Q1</v>
      </c>
    </row>
    <row r="375" spans="1:14" x14ac:dyDescent="0.3">
      <c r="A375" t="s">
        <v>723</v>
      </c>
      <c r="B375" t="s">
        <v>33</v>
      </c>
      <c r="C375" t="s">
        <v>34</v>
      </c>
      <c r="D375" t="s">
        <v>35</v>
      </c>
      <c r="E375" t="s">
        <v>18</v>
      </c>
      <c r="F375" t="s">
        <v>185</v>
      </c>
      <c r="G375" t="s">
        <v>13</v>
      </c>
      <c r="H375" s="2">
        <v>45336</v>
      </c>
      <c r="I375" s="3">
        <v>255</v>
      </c>
      <c r="J375" t="str">
        <f>IF(Table1[[#This Row],[Purchase Amount]]&gt;0,"Purchased Successfully","Not purchased Successfully" )</f>
        <v>Purchased Successfully</v>
      </c>
      <c r="K375" s="5">
        <f>Table1[[#This Row],[Purchase Amount]]/10</f>
        <v>25.5</v>
      </c>
      <c r="L375">
        <f t="shared" si="5"/>
        <v>2024</v>
      </c>
      <c r="M375">
        <f>ROUNDUP(MONTH(Table1[[#This Row],[Date]])/3,0)</f>
        <v>1</v>
      </c>
      <c r="N375" t="str">
        <f>CONCATENATE(Table1[[#This Row],[Year]],"-Q",Table1[[#This Row],[Quarter]])</f>
        <v>2024-Q1</v>
      </c>
    </row>
    <row r="376" spans="1:14" x14ac:dyDescent="0.3">
      <c r="A376" t="s">
        <v>724</v>
      </c>
      <c r="B376" t="s">
        <v>310</v>
      </c>
      <c r="C376" t="s">
        <v>311</v>
      </c>
      <c r="D376" t="s">
        <v>312</v>
      </c>
      <c r="E376" t="s">
        <v>135</v>
      </c>
      <c r="F376" t="s">
        <v>136</v>
      </c>
      <c r="G376" t="s">
        <v>6</v>
      </c>
      <c r="H376" s="2">
        <v>45336</v>
      </c>
      <c r="I376" s="3">
        <v>15</v>
      </c>
      <c r="J376" t="str">
        <f>IF(Table1[[#This Row],[Purchase Amount]]&gt;0,"Purchased Successfully","Not purchased Successfully" )</f>
        <v>Purchased Successfully</v>
      </c>
      <c r="K376" s="5">
        <f>Table1[[#This Row],[Purchase Amount]]/10</f>
        <v>1.5</v>
      </c>
      <c r="L376">
        <f t="shared" si="5"/>
        <v>2024</v>
      </c>
      <c r="M376">
        <f>ROUNDUP(MONTH(Table1[[#This Row],[Date]])/3,0)</f>
        <v>1</v>
      </c>
      <c r="N376" t="str">
        <f>CONCATENATE(Table1[[#This Row],[Year]],"-Q",Table1[[#This Row],[Quarter]])</f>
        <v>2024-Q1</v>
      </c>
    </row>
    <row r="377" spans="1:14" x14ac:dyDescent="0.3">
      <c r="A377" t="s">
        <v>725</v>
      </c>
      <c r="B377" t="s">
        <v>529</v>
      </c>
      <c r="C377" t="s">
        <v>530</v>
      </c>
      <c r="D377" t="s">
        <v>531</v>
      </c>
      <c r="E377" t="s">
        <v>24</v>
      </c>
      <c r="F377" t="s">
        <v>495</v>
      </c>
      <c r="G377" t="s">
        <v>13</v>
      </c>
      <c r="H377" s="2">
        <v>45336</v>
      </c>
      <c r="I377" s="3">
        <v>440</v>
      </c>
      <c r="J377" t="str">
        <f>IF(Table1[[#This Row],[Purchase Amount]]&gt;0,"Purchased Successfully","Not purchased Successfully" )</f>
        <v>Purchased Successfully</v>
      </c>
      <c r="K377" s="5">
        <f>Table1[[#This Row],[Purchase Amount]]/10</f>
        <v>44</v>
      </c>
      <c r="L377">
        <f t="shared" si="5"/>
        <v>2024</v>
      </c>
      <c r="M377">
        <f>ROUNDUP(MONTH(Table1[[#This Row],[Date]])/3,0)</f>
        <v>1</v>
      </c>
      <c r="N377" t="str">
        <f>CONCATENATE(Table1[[#This Row],[Year]],"-Q",Table1[[#This Row],[Quarter]])</f>
        <v>2024-Q1</v>
      </c>
    </row>
    <row r="378" spans="1:14" x14ac:dyDescent="0.3">
      <c r="A378" t="s">
        <v>726</v>
      </c>
      <c r="B378" t="s">
        <v>244</v>
      </c>
      <c r="C378" t="s">
        <v>245</v>
      </c>
      <c r="D378" t="s">
        <v>246</v>
      </c>
      <c r="E378" t="s">
        <v>41</v>
      </c>
      <c r="F378" t="s">
        <v>216</v>
      </c>
      <c r="G378" t="s">
        <v>26</v>
      </c>
      <c r="H378" s="2">
        <v>45336</v>
      </c>
      <c r="I378" s="3">
        <v>1615</v>
      </c>
      <c r="J378" t="str">
        <f>IF(Table1[[#This Row],[Purchase Amount]]&gt;0,"Purchased Successfully","Not purchased Successfully" )</f>
        <v>Purchased Successfully</v>
      </c>
      <c r="K378" s="5">
        <f>Table1[[#This Row],[Purchase Amount]]/10</f>
        <v>161.5</v>
      </c>
      <c r="L378">
        <f t="shared" si="5"/>
        <v>2024</v>
      </c>
      <c r="M378">
        <f>ROUNDUP(MONTH(Table1[[#This Row],[Date]])/3,0)</f>
        <v>1</v>
      </c>
      <c r="N378" t="str">
        <f>CONCATENATE(Table1[[#This Row],[Year]],"-Q",Table1[[#This Row],[Quarter]])</f>
        <v>2024-Q1</v>
      </c>
    </row>
    <row r="379" spans="1:14" x14ac:dyDescent="0.3">
      <c r="A379" t="s">
        <v>727</v>
      </c>
      <c r="B379" t="s">
        <v>529</v>
      </c>
      <c r="C379" t="s">
        <v>530</v>
      </c>
      <c r="D379" t="s">
        <v>531</v>
      </c>
      <c r="E379" t="s">
        <v>24</v>
      </c>
      <c r="F379" t="s">
        <v>116</v>
      </c>
      <c r="G379" t="s">
        <v>6</v>
      </c>
      <c r="H379" s="2">
        <v>45336</v>
      </c>
      <c r="I379" s="3">
        <v>195</v>
      </c>
      <c r="J379" t="str">
        <f>IF(Table1[[#This Row],[Purchase Amount]]&gt;0,"Purchased Successfully","Not purchased Successfully" )</f>
        <v>Purchased Successfully</v>
      </c>
      <c r="K379" s="5">
        <f>Table1[[#This Row],[Purchase Amount]]/10</f>
        <v>19.5</v>
      </c>
      <c r="L379">
        <f t="shared" si="5"/>
        <v>2024</v>
      </c>
      <c r="M379">
        <f>ROUNDUP(MONTH(Table1[[#This Row],[Date]])/3,0)</f>
        <v>1</v>
      </c>
      <c r="N379" t="str">
        <f>CONCATENATE(Table1[[#This Row],[Year]],"-Q",Table1[[#This Row],[Quarter]])</f>
        <v>2024-Q1</v>
      </c>
    </row>
    <row r="380" spans="1:14" hidden="1" x14ac:dyDescent="0.3">
      <c r="A380" t="s">
        <v>728</v>
      </c>
      <c r="B380" t="s">
        <v>253</v>
      </c>
      <c r="C380" t="s">
        <v>254</v>
      </c>
      <c r="D380" t="s">
        <v>255</v>
      </c>
      <c r="E380" t="s">
        <v>18</v>
      </c>
      <c r="F380" t="s">
        <v>185</v>
      </c>
      <c r="G380" t="s">
        <v>26</v>
      </c>
      <c r="H380" s="2">
        <v>45337</v>
      </c>
      <c r="I380" s="3"/>
      <c r="J380" t="str">
        <f>IF(Table1[[#This Row],[Purchase Amount]]&gt;0,"Purchased Successfully","Not purchased Successfully" )</f>
        <v>Not purchased Successfully</v>
      </c>
      <c r="K380" s="5">
        <f>Table1[[#This Row],[Purchase Amount]]/10</f>
        <v>0</v>
      </c>
      <c r="L380">
        <f t="shared" si="5"/>
        <v>2024</v>
      </c>
      <c r="M380">
        <f>ROUNDUP(MONTH(Table1[[#This Row],[Date]])/3,0)</f>
        <v>1</v>
      </c>
      <c r="N380" t="str">
        <f>CONCATENATE(Table1[[#This Row],[Year]],"-Q",Table1[[#This Row],[Quarter]])</f>
        <v>2024-Q1</v>
      </c>
    </row>
    <row r="381" spans="1:14" x14ac:dyDescent="0.3">
      <c r="A381" t="s">
        <v>729</v>
      </c>
      <c r="B381" t="s">
        <v>75</v>
      </c>
      <c r="C381" t="s">
        <v>76</v>
      </c>
      <c r="D381" t="s">
        <v>77</v>
      </c>
      <c r="E381" t="s">
        <v>41</v>
      </c>
      <c r="F381" t="s">
        <v>57</v>
      </c>
      <c r="G381" t="s">
        <v>13</v>
      </c>
      <c r="H381" s="2">
        <v>45337</v>
      </c>
      <c r="I381" s="3">
        <v>765</v>
      </c>
      <c r="J381" t="str">
        <f>IF(Table1[[#This Row],[Purchase Amount]]&gt;0,"Purchased Successfully","Not purchased Successfully" )</f>
        <v>Purchased Successfully</v>
      </c>
      <c r="K381" s="5">
        <f>Table1[[#This Row],[Purchase Amount]]/10</f>
        <v>76.5</v>
      </c>
      <c r="L381">
        <f t="shared" si="5"/>
        <v>2024</v>
      </c>
      <c r="M381">
        <f>ROUNDUP(MONTH(Table1[[#This Row],[Date]])/3,0)</f>
        <v>1</v>
      </c>
      <c r="N381" t="str">
        <f>CONCATENATE(Table1[[#This Row],[Year]],"-Q",Table1[[#This Row],[Quarter]])</f>
        <v>2024-Q1</v>
      </c>
    </row>
    <row r="382" spans="1:14" x14ac:dyDescent="0.3">
      <c r="A382" t="s">
        <v>730</v>
      </c>
      <c r="B382" t="s">
        <v>253</v>
      </c>
      <c r="C382" t="s">
        <v>254</v>
      </c>
      <c r="D382" t="s">
        <v>255</v>
      </c>
      <c r="E382" t="s">
        <v>18</v>
      </c>
      <c r="F382" t="s">
        <v>5</v>
      </c>
      <c r="G382" t="s">
        <v>26</v>
      </c>
      <c r="H382" s="2">
        <v>45337</v>
      </c>
      <c r="I382" s="3">
        <v>175</v>
      </c>
      <c r="J382" t="str">
        <f>IF(Table1[[#This Row],[Purchase Amount]]&gt;0,"Purchased Successfully","Not purchased Successfully" )</f>
        <v>Purchased Successfully</v>
      </c>
      <c r="K382" s="5">
        <f>Table1[[#This Row],[Purchase Amount]]/10</f>
        <v>17.5</v>
      </c>
      <c r="L382">
        <f t="shared" si="5"/>
        <v>2024</v>
      </c>
      <c r="M382">
        <f>ROUNDUP(MONTH(Table1[[#This Row],[Date]])/3,0)</f>
        <v>1</v>
      </c>
      <c r="N382" t="str">
        <f>CONCATENATE(Table1[[#This Row],[Year]],"-Q",Table1[[#This Row],[Quarter]])</f>
        <v>2024-Q1</v>
      </c>
    </row>
    <row r="383" spans="1:14" x14ac:dyDescent="0.3">
      <c r="A383" t="s">
        <v>731</v>
      </c>
      <c r="B383" t="s">
        <v>732</v>
      </c>
      <c r="C383" t="s">
        <v>733</v>
      </c>
      <c r="D383" t="s">
        <v>734</v>
      </c>
      <c r="E383" t="s">
        <v>135</v>
      </c>
      <c r="F383" t="s">
        <v>185</v>
      </c>
      <c r="G383" t="s">
        <v>84</v>
      </c>
      <c r="H383" s="2">
        <v>45337</v>
      </c>
      <c r="I383" s="3">
        <v>270</v>
      </c>
      <c r="J383" t="str">
        <f>IF(Table1[[#This Row],[Purchase Amount]]&gt;0,"Purchased Successfully","Not purchased Successfully" )</f>
        <v>Purchased Successfully</v>
      </c>
      <c r="K383" s="5">
        <f>Table1[[#This Row],[Purchase Amount]]/10</f>
        <v>27</v>
      </c>
      <c r="L383">
        <f t="shared" si="5"/>
        <v>2024</v>
      </c>
      <c r="M383">
        <f>ROUNDUP(MONTH(Table1[[#This Row],[Date]])/3,0)</f>
        <v>1</v>
      </c>
      <c r="N383" t="str">
        <f>CONCATENATE(Table1[[#This Row],[Year]],"-Q",Table1[[#This Row],[Quarter]])</f>
        <v>2024-Q1</v>
      </c>
    </row>
    <row r="384" spans="1:14" hidden="1" x14ac:dyDescent="0.3">
      <c r="A384" t="s">
        <v>735</v>
      </c>
      <c r="B384" t="s">
        <v>203</v>
      </c>
      <c r="C384" t="s">
        <v>204</v>
      </c>
      <c r="D384" t="s">
        <v>205</v>
      </c>
      <c r="E384" t="s">
        <v>24</v>
      </c>
      <c r="F384" t="s">
        <v>185</v>
      </c>
      <c r="G384" t="s">
        <v>26</v>
      </c>
      <c r="H384" s="2">
        <v>45338</v>
      </c>
      <c r="I384" s="3"/>
      <c r="J384" t="str">
        <f>IF(Table1[[#This Row],[Purchase Amount]]&gt;0,"Purchased Successfully","Not purchased Successfully" )</f>
        <v>Not purchased Successfully</v>
      </c>
      <c r="K384" s="5">
        <f>Table1[[#This Row],[Purchase Amount]]/10</f>
        <v>0</v>
      </c>
      <c r="L384">
        <f t="shared" si="5"/>
        <v>2024</v>
      </c>
      <c r="M384">
        <f>ROUNDUP(MONTH(Table1[[#This Row],[Date]])/3,0)</f>
        <v>1</v>
      </c>
      <c r="N384" t="str">
        <f>CONCATENATE(Table1[[#This Row],[Year]],"-Q",Table1[[#This Row],[Quarter]])</f>
        <v>2024-Q1</v>
      </c>
    </row>
    <row r="385" spans="1:14" x14ac:dyDescent="0.3">
      <c r="A385" t="s">
        <v>736</v>
      </c>
      <c r="B385" t="s">
        <v>293</v>
      </c>
      <c r="C385" t="s">
        <v>294</v>
      </c>
      <c r="D385" t="s">
        <v>295</v>
      </c>
      <c r="E385" t="s">
        <v>41</v>
      </c>
      <c r="F385" t="s">
        <v>211</v>
      </c>
      <c r="G385" t="s">
        <v>13</v>
      </c>
      <c r="H385" s="2">
        <v>45338</v>
      </c>
      <c r="I385" s="3">
        <v>525</v>
      </c>
      <c r="J385" t="str">
        <f>IF(Table1[[#This Row],[Purchase Amount]]&gt;0,"Purchased Successfully","Not purchased Successfully" )</f>
        <v>Purchased Successfully</v>
      </c>
      <c r="K385" s="5">
        <f>Table1[[#This Row],[Purchase Amount]]/10</f>
        <v>52.5</v>
      </c>
      <c r="L385">
        <f t="shared" si="5"/>
        <v>2024</v>
      </c>
      <c r="M385">
        <f>ROUNDUP(MONTH(Table1[[#This Row],[Date]])/3,0)</f>
        <v>1</v>
      </c>
      <c r="N385" t="str">
        <f>CONCATENATE(Table1[[#This Row],[Year]],"-Q",Table1[[#This Row],[Quarter]])</f>
        <v>2024-Q1</v>
      </c>
    </row>
    <row r="386" spans="1:14" x14ac:dyDescent="0.3">
      <c r="A386" t="s">
        <v>737</v>
      </c>
      <c r="B386" t="s">
        <v>21</v>
      </c>
      <c r="C386" t="s">
        <v>22</v>
      </c>
      <c r="D386" t="s">
        <v>23</v>
      </c>
      <c r="E386" t="s">
        <v>24</v>
      </c>
      <c r="F386" t="s">
        <v>440</v>
      </c>
      <c r="G386" t="s">
        <v>6</v>
      </c>
      <c r="H386" s="2">
        <v>45338</v>
      </c>
      <c r="I386" s="3">
        <v>710</v>
      </c>
      <c r="J386" t="str">
        <f>IF(Table1[[#This Row],[Purchase Amount]]&gt;0,"Purchased Successfully","Not purchased Successfully" )</f>
        <v>Purchased Successfully</v>
      </c>
      <c r="K386" s="5">
        <f>Table1[[#This Row],[Purchase Amount]]/10</f>
        <v>71</v>
      </c>
      <c r="L386">
        <f t="shared" ref="L386:L444" si="6">YEAR(H:H)</f>
        <v>2024</v>
      </c>
      <c r="M386">
        <f>ROUNDUP(MONTH(Table1[[#This Row],[Date]])/3,0)</f>
        <v>1</v>
      </c>
      <c r="N386" t="str">
        <f>CONCATENATE(Table1[[#This Row],[Year]],"-Q",Table1[[#This Row],[Quarter]])</f>
        <v>2024-Q1</v>
      </c>
    </row>
    <row r="387" spans="1:14" x14ac:dyDescent="0.3">
      <c r="A387" t="s">
        <v>738</v>
      </c>
      <c r="B387" t="s">
        <v>262</v>
      </c>
      <c r="C387" t="s">
        <v>263</v>
      </c>
      <c r="D387" t="s">
        <v>264</v>
      </c>
      <c r="E387" t="s">
        <v>265</v>
      </c>
      <c r="F387" t="s">
        <v>200</v>
      </c>
      <c r="G387" t="s">
        <v>13</v>
      </c>
      <c r="H387" s="2">
        <v>45338</v>
      </c>
      <c r="I387" s="3">
        <v>1220</v>
      </c>
      <c r="J387" t="str">
        <f>IF(Table1[[#This Row],[Purchase Amount]]&gt;0,"Purchased Successfully","Not purchased Successfully" )</f>
        <v>Purchased Successfully</v>
      </c>
      <c r="K387" s="5">
        <f>Table1[[#This Row],[Purchase Amount]]/10</f>
        <v>122</v>
      </c>
      <c r="L387">
        <f t="shared" si="6"/>
        <v>2024</v>
      </c>
      <c r="M387">
        <f>ROUNDUP(MONTH(Table1[[#This Row],[Date]])/3,0)</f>
        <v>1</v>
      </c>
      <c r="N387" t="str">
        <f>CONCATENATE(Table1[[#This Row],[Year]],"-Q",Table1[[#This Row],[Quarter]])</f>
        <v>2024-Q1</v>
      </c>
    </row>
    <row r="388" spans="1:14" x14ac:dyDescent="0.3">
      <c r="A388" t="s">
        <v>739</v>
      </c>
      <c r="B388" t="s">
        <v>281</v>
      </c>
      <c r="C388" t="s">
        <v>282</v>
      </c>
      <c r="D388" t="s">
        <v>283</v>
      </c>
      <c r="E388" t="s">
        <v>4</v>
      </c>
      <c r="F388" t="s">
        <v>116</v>
      </c>
      <c r="G388" t="s">
        <v>26</v>
      </c>
      <c r="H388" s="2">
        <v>45338</v>
      </c>
      <c r="I388" s="3">
        <v>85</v>
      </c>
      <c r="J388" t="str">
        <f>IF(Table1[[#This Row],[Purchase Amount]]&gt;0,"Purchased Successfully","Not purchased Successfully" )</f>
        <v>Purchased Successfully</v>
      </c>
      <c r="K388" s="5">
        <f>Table1[[#This Row],[Purchase Amount]]/10</f>
        <v>8.5</v>
      </c>
      <c r="L388">
        <f t="shared" si="6"/>
        <v>2024</v>
      </c>
      <c r="M388">
        <f>ROUNDUP(MONTH(Table1[[#This Row],[Date]])/3,0)</f>
        <v>1</v>
      </c>
      <c r="N388" t="str">
        <f>CONCATENATE(Table1[[#This Row],[Year]],"-Q",Table1[[#This Row],[Quarter]])</f>
        <v>2024-Q1</v>
      </c>
    </row>
    <row r="389" spans="1:14" x14ac:dyDescent="0.3">
      <c r="A389" t="s">
        <v>740</v>
      </c>
      <c r="B389" t="s">
        <v>86</v>
      </c>
      <c r="C389" t="s">
        <v>87</v>
      </c>
      <c r="D389" t="s">
        <v>88</v>
      </c>
      <c r="E389" t="s">
        <v>89</v>
      </c>
      <c r="F389" t="s">
        <v>153</v>
      </c>
      <c r="G389" t="s">
        <v>26</v>
      </c>
      <c r="H389" s="2">
        <v>45338</v>
      </c>
      <c r="I389" s="3">
        <v>875</v>
      </c>
      <c r="J389" t="str">
        <f>IF(Table1[[#This Row],[Purchase Amount]]&gt;0,"Purchased Successfully","Not purchased Successfully" )</f>
        <v>Purchased Successfully</v>
      </c>
      <c r="K389" s="5">
        <f>Table1[[#This Row],[Purchase Amount]]/10</f>
        <v>87.5</v>
      </c>
      <c r="L389">
        <f t="shared" si="6"/>
        <v>2024</v>
      </c>
      <c r="M389">
        <f>ROUNDUP(MONTH(Table1[[#This Row],[Date]])/3,0)</f>
        <v>1</v>
      </c>
      <c r="N389" t="str">
        <f>CONCATENATE(Table1[[#This Row],[Year]],"-Q",Table1[[#This Row],[Quarter]])</f>
        <v>2024-Q1</v>
      </c>
    </row>
    <row r="390" spans="1:14" x14ac:dyDescent="0.3">
      <c r="A390" t="s">
        <v>741</v>
      </c>
      <c r="B390" t="s">
        <v>305</v>
      </c>
      <c r="C390" t="s">
        <v>306</v>
      </c>
      <c r="D390" t="s">
        <v>307</v>
      </c>
      <c r="E390" t="s">
        <v>4</v>
      </c>
      <c r="F390" t="s">
        <v>356</v>
      </c>
      <c r="G390" t="s">
        <v>6</v>
      </c>
      <c r="H390" s="2">
        <v>45338</v>
      </c>
      <c r="I390" s="3">
        <v>185</v>
      </c>
      <c r="J390" t="str">
        <f>IF(Table1[[#This Row],[Purchase Amount]]&gt;0,"Purchased Successfully","Not purchased Successfully" )</f>
        <v>Purchased Successfully</v>
      </c>
      <c r="K390" s="5">
        <f>Table1[[#This Row],[Purchase Amount]]/10</f>
        <v>18.5</v>
      </c>
      <c r="L390">
        <f t="shared" si="6"/>
        <v>2024</v>
      </c>
      <c r="M390">
        <f>ROUNDUP(MONTH(Table1[[#This Row],[Date]])/3,0)</f>
        <v>1</v>
      </c>
      <c r="N390" t="str">
        <f>CONCATENATE(Table1[[#This Row],[Year]],"-Q",Table1[[#This Row],[Quarter]])</f>
        <v>2024-Q1</v>
      </c>
    </row>
    <row r="391" spans="1:14" x14ac:dyDescent="0.3">
      <c r="A391" t="s">
        <v>742</v>
      </c>
      <c r="B391" t="s">
        <v>148</v>
      </c>
      <c r="C391" t="s">
        <v>149</v>
      </c>
      <c r="D391" t="s">
        <v>150</v>
      </c>
      <c r="E391" t="s">
        <v>135</v>
      </c>
      <c r="F391" t="s">
        <v>279</v>
      </c>
      <c r="G391" t="s">
        <v>26</v>
      </c>
      <c r="H391" s="2">
        <v>45338</v>
      </c>
      <c r="I391" s="3">
        <v>610</v>
      </c>
      <c r="J391" t="str">
        <f>IF(Table1[[#This Row],[Purchase Amount]]&gt;0,"Purchased Successfully","Not purchased Successfully" )</f>
        <v>Purchased Successfully</v>
      </c>
      <c r="K391" s="5">
        <f>Table1[[#This Row],[Purchase Amount]]/10</f>
        <v>61</v>
      </c>
      <c r="L391">
        <f t="shared" si="6"/>
        <v>2024</v>
      </c>
      <c r="M391">
        <f>ROUNDUP(MONTH(Table1[[#This Row],[Date]])/3,0)</f>
        <v>1</v>
      </c>
      <c r="N391" t="str">
        <f>CONCATENATE(Table1[[#This Row],[Year]],"-Q",Table1[[#This Row],[Quarter]])</f>
        <v>2024-Q1</v>
      </c>
    </row>
    <row r="392" spans="1:14" hidden="1" x14ac:dyDescent="0.3">
      <c r="A392" t="s">
        <v>743</v>
      </c>
      <c r="B392" t="s">
        <v>310</v>
      </c>
      <c r="C392" t="s">
        <v>311</v>
      </c>
      <c r="D392" t="s">
        <v>312</v>
      </c>
      <c r="E392" t="s">
        <v>135</v>
      </c>
      <c r="F392" t="s">
        <v>372</v>
      </c>
      <c r="G392" t="s">
        <v>6</v>
      </c>
      <c r="H392" s="2">
        <v>45339</v>
      </c>
      <c r="I392" s="3"/>
      <c r="J392" t="str">
        <f>IF(Table1[[#This Row],[Purchase Amount]]&gt;0,"Purchased Successfully","Not purchased Successfully" )</f>
        <v>Not purchased Successfully</v>
      </c>
      <c r="K392" s="5">
        <f>Table1[[#This Row],[Purchase Amount]]/10</f>
        <v>0</v>
      </c>
      <c r="L392">
        <f t="shared" si="6"/>
        <v>2024</v>
      </c>
      <c r="M392">
        <f>ROUNDUP(MONTH(Table1[[#This Row],[Date]])/3,0)</f>
        <v>1</v>
      </c>
      <c r="N392" t="str">
        <f>CONCATENATE(Table1[[#This Row],[Year]],"-Q",Table1[[#This Row],[Quarter]])</f>
        <v>2024-Q1</v>
      </c>
    </row>
    <row r="393" spans="1:14" x14ac:dyDescent="0.3">
      <c r="A393" t="s">
        <v>744</v>
      </c>
      <c r="B393" t="s">
        <v>305</v>
      </c>
      <c r="C393" t="s">
        <v>306</v>
      </c>
      <c r="D393" t="s">
        <v>307</v>
      </c>
      <c r="E393" t="s">
        <v>4</v>
      </c>
      <c r="F393" t="s">
        <v>221</v>
      </c>
      <c r="G393" t="s">
        <v>84</v>
      </c>
      <c r="H393" s="2">
        <v>45339</v>
      </c>
      <c r="I393" s="3">
        <v>865</v>
      </c>
      <c r="J393" t="str">
        <f>IF(Table1[[#This Row],[Purchase Amount]]&gt;0,"Purchased Successfully","Not purchased Successfully" )</f>
        <v>Purchased Successfully</v>
      </c>
      <c r="K393" s="5">
        <f>Table1[[#This Row],[Purchase Amount]]/10</f>
        <v>86.5</v>
      </c>
      <c r="L393">
        <f t="shared" si="6"/>
        <v>2024</v>
      </c>
      <c r="M393">
        <f>ROUNDUP(MONTH(Table1[[#This Row],[Date]])/3,0)</f>
        <v>1</v>
      </c>
      <c r="N393" t="str">
        <f>CONCATENATE(Table1[[#This Row],[Year]],"-Q",Table1[[#This Row],[Quarter]])</f>
        <v>2024-Q1</v>
      </c>
    </row>
    <row r="394" spans="1:14" hidden="1" x14ac:dyDescent="0.3">
      <c r="A394" t="s">
        <v>745</v>
      </c>
      <c r="B394" t="s">
        <v>369</v>
      </c>
      <c r="C394" t="s">
        <v>370</v>
      </c>
      <c r="D394" t="s">
        <v>371</v>
      </c>
      <c r="E394" t="s">
        <v>11</v>
      </c>
      <c r="F394" t="s">
        <v>153</v>
      </c>
      <c r="G394" t="s">
        <v>6</v>
      </c>
      <c r="H394" s="2">
        <v>45340</v>
      </c>
      <c r="I394" s="3"/>
      <c r="J394" t="str">
        <f>IF(Table1[[#This Row],[Purchase Amount]]&gt;0,"Purchased Successfully","Not purchased Successfully" )</f>
        <v>Not purchased Successfully</v>
      </c>
      <c r="K394" s="5">
        <f>Table1[[#This Row],[Purchase Amount]]/10</f>
        <v>0</v>
      </c>
      <c r="L394">
        <f t="shared" si="6"/>
        <v>2024</v>
      </c>
      <c r="M394">
        <f>ROUNDUP(MONTH(Table1[[#This Row],[Date]])/3,0)</f>
        <v>1</v>
      </c>
      <c r="N394" t="str">
        <f>CONCATENATE(Table1[[#This Row],[Year]],"-Q",Table1[[#This Row],[Quarter]])</f>
        <v>2024-Q1</v>
      </c>
    </row>
    <row r="395" spans="1:14" x14ac:dyDescent="0.3">
      <c r="A395" t="s">
        <v>746</v>
      </c>
      <c r="B395" t="s">
        <v>433</v>
      </c>
      <c r="C395" t="s">
        <v>434</v>
      </c>
      <c r="D395" t="s">
        <v>435</v>
      </c>
      <c r="E395" t="s">
        <v>265</v>
      </c>
      <c r="F395" t="s">
        <v>90</v>
      </c>
      <c r="G395" t="s">
        <v>84</v>
      </c>
      <c r="H395" s="2">
        <v>45340</v>
      </c>
      <c r="I395" s="3">
        <v>365</v>
      </c>
      <c r="J395" t="str">
        <f>IF(Table1[[#This Row],[Purchase Amount]]&gt;0,"Purchased Successfully","Not purchased Successfully" )</f>
        <v>Purchased Successfully</v>
      </c>
      <c r="K395" s="5">
        <f>Table1[[#This Row],[Purchase Amount]]/10</f>
        <v>36.5</v>
      </c>
      <c r="L395">
        <f t="shared" si="6"/>
        <v>2024</v>
      </c>
      <c r="M395">
        <f>ROUNDUP(MONTH(Table1[[#This Row],[Date]])/3,0)</f>
        <v>1</v>
      </c>
      <c r="N395" t="str">
        <f>CONCATENATE(Table1[[#This Row],[Year]],"-Q",Table1[[#This Row],[Quarter]])</f>
        <v>2024-Q1</v>
      </c>
    </row>
    <row r="396" spans="1:14" x14ac:dyDescent="0.3">
      <c r="A396" t="s">
        <v>747</v>
      </c>
      <c r="B396" t="s">
        <v>562</v>
      </c>
      <c r="C396" t="s">
        <v>563</v>
      </c>
      <c r="D396" t="s">
        <v>564</v>
      </c>
      <c r="E396" t="s">
        <v>24</v>
      </c>
      <c r="F396" t="s">
        <v>47</v>
      </c>
      <c r="G396" t="s">
        <v>26</v>
      </c>
      <c r="H396" s="2">
        <v>45340</v>
      </c>
      <c r="I396" s="3">
        <v>390</v>
      </c>
      <c r="J396" t="str">
        <f>IF(Table1[[#This Row],[Purchase Amount]]&gt;0,"Purchased Successfully","Not purchased Successfully" )</f>
        <v>Purchased Successfully</v>
      </c>
      <c r="K396" s="5">
        <f>Table1[[#This Row],[Purchase Amount]]/10</f>
        <v>39</v>
      </c>
      <c r="L396">
        <f t="shared" si="6"/>
        <v>2024</v>
      </c>
      <c r="M396">
        <f>ROUNDUP(MONTH(Table1[[#This Row],[Date]])/3,0)</f>
        <v>1</v>
      </c>
      <c r="N396" t="str">
        <f>CONCATENATE(Table1[[#This Row],[Year]],"-Q",Table1[[#This Row],[Quarter]])</f>
        <v>2024-Q1</v>
      </c>
    </row>
    <row r="397" spans="1:14" hidden="1" x14ac:dyDescent="0.3">
      <c r="A397" t="s">
        <v>748</v>
      </c>
      <c r="B397" t="s">
        <v>138</v>
      </c>
      <c r="C397" t="s">
        <v>139</v>
      </c>
      <c r="D397" t="s">
        <v>140</v>
      </c>
      <c r="E397" t="s">
        <v>4</v>
      </c>
      <c r="F397" t="s">
        <v>440</v>
      </c>
      <c r="G397" t="s">
        <v>6</v>
      </c>
      <c r="H397" s="2">
        <v>45341</v>
      </c>
      <c r="I397" s="3"/>
      <c r="J397" t="str">
        <f>IF(Table1[[#This Row],[Purchase Amount]]&gt;0,"Purchased Successfully","Not purchased Successfully" )</f>
        <v>Not purchased Successfully</v>
      </c>
      <c r="K397" s="5">
        <f>Table1[[#This Row],[Purchase Amount]]/10</f>
        <v>0</v>
      </c>
      <c r="L397">
        <f t="shared" si="6"/>
        <v>2024</v>
      </c>
      <c r="M397">
        <f>ROUNDUP(MONTH(Table1[[#This Row],[Date]])/3,0)</f>
        <v>1</v>
      </c>
      <c r="N397" t="str">
        <f>CONCATENATE(Table1[[#This Row],[Year]],"-Q",Table1[[#This Row],[Quarter]])</f>
        <v>2024-Q1</v>
      </c>
    </row>
    <row r="398" spans="1:14" hidden="1" x14ac:dyDescent="0.3">
      <c r="A398" t="s">
        <v>749</v>
      </c>
      <c r="B398" t="s">
        <v>429</v>
      </c>
      <c r="C398" t="s">
        <v>430</v>
      </c>
      <c r="D398" t="s">
        <v>431</v>
      </c>
      <c r="E398" t="s">
        <v>4</v>
      </c>
      <c r="F398" t="s">
        <v>185</v>
      </c>
      <c r="G398" t="s">
        <v>13</v>
      </c>
      <c r="H398" s="2">
        <v>45341</v>
      </c>
      <c r="I398" s="3"/>
      <c r="J398" t="str">
        <f>IF(Table1[[#This Row],[Purchase Amount]]&gt;0,"Purchased Successfully","Not purchased Successfully" )</f>
        <v>Not purchased Successfully</v>
      </c>
      <c r="K398" s="5">
        <f>Table1[[#This Row],[Purchase Amount]]/10</f>
        <v>0</v>
      </c>
      <c r="L398">
        <f t="shared" si="6"/>
        <v>2024</v>
      </c>
      <c r="M398">
        <f>ROUNDUP(MONTH(Table1[[#This Row],[Date]])/3,0)</f>
        <v>1</v>
      </c>
      <c r="N398" t="str">
        <f>CONCATENATE(Table1[[#This Row],[Year]],"-Q",Table1[[#This Row],[Quarter]])</f>
        <v>2024-Q1</v>
      </c>
    </row>
    <row r="399" spans="1:14" x14ac:dyDescent="0.3">
      <c r="A399" t="s">
        <v>750</v>
      </c>
      <c r="B399" t="s">
        <v>182</v>
      </c>
      <c r="C399" t="s">
        <v>183</v>
      </c>
      <c r="D399" t="s">
        <v>184</v>
      </c>
      <c r="E399" t="s">
        <v>101</v>
      </c>
      <c r="F399" t="s">
        <v>25</v>
      </c>
      <c r="G399" t="s">
        <v>6</v>
      </c>
      <c r="H399" s="2">
        <v>45341</v>
      </c>
      <c r="I399" s="3">
        <v>640</v>
      </c>
      <c r="J399" t="str">
        <f>IF(Table1[[#This Row],[Purchase Amount]]&gt;0,"Purchased Successfully","Not purchased Successfully" )</f>
        <v>Purchased Successfully</v>
      </c>
      <c r="K399" s="5">
        <f>Table1[[#This Row],[Purchase Amount]]/10</f>
        <v>64</v>
      </c>
      <c r="L399">
        <f t="shared" si="6"/>
        <v>2024</v>
      </c>
      <c r="M399">
        <f>ROUNDUP(MONTH(Table1[[#This Row],[Date]])/3,0)</f>
        <v>1</v>
      </c>
      <c r="N399" t="str">
        <f>CONCATENATE(Table1[[#This Row],[Year]],"-Q",Table1[[#This Row],[Quarter]])</f>
        <v>2024-Q1</v>
      </c>
    </row>
    <row r="400" spans="1:14" x14ac:dyDescent="0.3">
      <c r="A400" t="s">
        <v>751</v>
      </c>
      <c r="B400" t="s">
        <v>281</v>
      </c>
      <c r="C400" t="s">
        <v>282</v>
      </c>
      <c r="D400" t="s">
        <v>283</v>
      </c>
      <c r="E400" t="s">
        <v>4</v>
      </c>
      <c r="F400" t="s">
        <v>19</v>
      </c>
      <c r="G400" t="s">
        <v>84</v>
      </c>
      <c r="H400" s="2">
        <v>45341</v>
      </c>
      <c r="I400" s="3">
        <v>365</v>
      </c>
      <c r="J400" t="str">
        <f>IF(Table1[[#This Row],[Purchase Amount]]&gt;0,"Purchased Successfully","Not purchased Successfully" )</f>
        <v>Purchased Successfully</v>
      </c>
      <c r="K400" s="5">
        <f>Table1[[#This Row],[Purchase Amount]]/10</f>
        <v>36.5</v>
      </c>
      <c r="L400">
        <f t="shared" si="6"/>
        <v>2024</v>
      </c>
      <c r="M400">
        <f>ROUNDUP(MONTH(Table1[[#This Row],[Date]])/3,0)</f>
        <v>1</v>
      </c>
      <c r="N400" t="str">
        <f>CONCATENATE(Table1[[#This Row],[Year]],"-Q",Table1[[#This Row],[Quarter]])</f>
        <v>2024-Q1</v>
      </c>
    </row>
    <row r="401" spans="1:14" x14ac:dyDescent="0.3">
      <c r="A401" t="s">
        <v>752</v>
      </c>
      <c r="B401" t="s">
        <v>21</v>
      </c>
      <c r="C401" t="s">
        <v>22</v>
      </c>
      <c r="D401" t="s">
        <v>23</v>
      </c>
      <c r="E401" t="s">
        <v>24</v>
      </c>
      <c r="F401" t="s">
        <v>372</v>
      </c>
      <c r="G401" t="s">
        <v>13</v>
      </c>
      <c r="H401" s="2">
        <v>45341</v>
      </c>
      <c r="I401" s="3">
        <v>420</v>
      </c>
      <c r="J401" t="str">
        <f>IF(Table1[[#This Row],[Purchase Amount]]&gt;0,"Purchased Successfully","Not purchased Successfully" )</f>
        <v>Purchased Successfully</v>
      </c>
      <c r="K401" s="5">
        <f>Table1[[#This Row],[Purchase Amount]]/10</f>
        <v>42</v>
      </c>
      <c r="L401">
        <f t="shared" si="6"/>
        <v>2024</v>
      </c>
      <c r="M401">
        <f>ROUNDUP(MONTH(Table1[[#This Row],[Date]])/3,0)</f>
        <v>1</v>
      </c>
      <c r="N401" t="str">
        <f>CONCATENATE(Table1[[#This Row],[Year]],"-Q",Table1[[#This Row],[Quarter]])</f>
        <v>2024-Q1</v>
      </c>
    </row>
    <row r="402" spans="1:14" hidden="1" x14ac:dyDescent="0.3">
      <c r="A402" t="s">
        <v>753</v>
      </c>
      <c r="B402" t="s">
        <v>143</v>
      </c>
      <c r="C402" t="s">
        <v>144</v>
      </c>
      <c r="D402" t="s">
        <v>145</v>
      </c>
      <c r="E402" t="s">
        <v>101</v>
      </c>
      <c r="F402" t="s">
        <v>25</v>
      </c>
      <c r="G402" t="s">
        <v>13</v>
      </c>
      <c r="H402" s="2">
        <v>45342</v>
      </c>
      <c r="I402" s="3"/>
      <c r="J402" t="str">
        <f>IF(Table1[[#This Row],[Purchase Amount]]&gt;0,"Purchased Successfully","Not purchased Successfully" )</f>
        <v>Not purchased Successfully</v>
      </c>
      <c r="K402" s="5">
        <f>Table1[[#This Row],[Purchase Amount]]/10</f>
        <v>0</v>
      </c>
      <c r="L402">
        <f t="shared" si="6"/>
        <v>2024</v>
      </c>
      <c r="M402">
        <f>ROUNDUP(MONTH(Table1[[#This Row],[Date]])/3,0)</f>
        <v>1</v>
      </c>
      <c r="N402" t="str">
        <f>CONCATENATE(Table1[[#This Row],[Year]],"-Q",Table1[[#This Row],[Quarter]])</f>
        <v>2024-Q1</v>
      </c>
    </row>
    <row r="403" spans="1:14" hidden="1" x14ac:dyDescent="0.3">
      <c r="A403" t="s">
        <v>754</v>
      </c>
      <c r="B403" t="s">
        <v>272</v>
      </c>
      <c r="C403" t="s">
        <v>273</v>
      </c>
      <c r="D403" t="s">
        <v>274</v>
      </c>
      <c r="E403" t="s">
        <v>41</v>
      </c>
      <c r="F403" t="s">
        <v>151</v>
      </c>
      <c r="G403" t="s">
        <v>26</v>
      </c>
      <c r="H403" s="2">
        <v>45342</v>
      </c>
      <c r="I403" s="3"/>
      <c r="J403" t="str">
        <f>IF(Table1[[#This Row],[Purchase Amount]]&gt;0,"Purchased Successfully","Not purchased Successfully" )</f>
        <v>Not purchased Successfully</v>
      </c>
      <c r="K403" s="5">
        <f>Table1[[#This Row],[Purchase Amount]]/10</f>
        <v>0</v>
      </c>
      <c r="L403">
        <f t="shared" si="6"/>
        <v>2024</v>
      </c>
      <c r="M403">
        <f>ROUNDUP(MONTH(Table1[[#This Row],[Date]])/3,0)</f>
        <v>1</v>
      </c>
      <c r="N403" t="str">
        <f>CONCATENATE(Table1[[#This Row],[Year]],"-Q",Table1[[#This Row],[Quarter]])</f>
        <v>2024-Q1</v>
      </c>
    </row>
    <row r="404" spans="1:14" x14ac:dyDescent="0.3">
      <c r="A404" t="s">
        <v>755</v>
      </c>
      <c r="B404" t="s">
        <v>8</v>
      </c>
      <c r="C404" t="s">
        <v>9</v>
      </c>
      <c r="D404" t="s">
        <v>10</v>
      </c>
      <c r="E404" t="s">
        <v>11</v>
      </c>
      <c r="F404" t="s">
        <v>474</v>
      </c>
      <c r="G404" t="s">
        <v>13</v>
      </c>
      <c r="H404" s="2">
        <v>45342</v>
      </c>
      <c r="I404" s="3">
        <v>325</v>
      </c>
      <c r="J404" t="str">
        <f>IF(Table1[[#This Row],[Purchase Amount]]&gt;0,"Purchased Successfully","Not purchased Successfully" )</f>
        <v>Purchased Successfully</v>
      </c>
      <c r="K404" s="5">
        <f>Table1[[#This Row],[Purchase Amount]]/10</f>
        <v>32.5</v>
      </c>
      <c r="L404">
        <f t="shared" si="6"/>
        <v>2024</v>
      </c>
      <c r="M404">
        <f>ROUNDUP(MONTH(Table1[[#This Row],[Date]])/3,0)</f>
        <v>1</v>
      </c>
      <c r="N404" t="str">
        <f>CONCATENATE(Table1[[#This Row],[Year]],"-Q",Table1[[#This Row],[Quarter]])</f>
        <v>2024-Q1</v>
      </c>
    </row>
    <row r="405" spans="1:14" x14ac:dyDescent="0.3">
      <c r="A405" t="s">
        <v>756</v>
      </c>
      <c r="B405" t="s">
        <v>452</v>
      </c>
      <c r="C405" t="s">
        <v>453</v>
      </c>
      <c r="D405" t="s">
        <v>454</v>
      </c>
      <c r="E405" t="s">
        <v>4</v>
      </c>
      <c r="F405" t="s">
        <v>495</v>
      </c>
      <c r="G405" t="s">
        <v>6</v>
      </c>
      <c r="H405" s="2">
        <v>45343</v>
      </c>
      <c r="I405" s="3">
        <v>1300</v>
      </c>
      <c r="J405" t="str">
        <f>IF(Table1[[#This Row],[Purchase Amount]]&gt;0,"Purchased Successfully","Not purchased Successfully" )</f>
        <v>Purchased Successfully</v>
      </c>
      <c r="K405" s="5">
        <f>Table1[[#This Row],[Purchase Amount]]/10</f>
        <v>130</v>
      </c>
      <c r="L405">
        <f t="shared" si="6"/>
        <v>2024</v>
      </c>
      <c r="M405">
        <f>ROUNDUP(MONTH(Table1[[#This Row],[Date]])/3,0)</f>
        <v>1</v>
      </c>
      <c r="N405" t="str">
        <f>CONCATENATE(Table1[[#This Row],[Year]],"-Q",Table1[[#This Row],[Quarter]])</f>
        <v>2024-Q1</v>
      </c>
    </row>
    <row r="406" spans="1:14" x14ac:dyDescent="0.3">
      <c r="A406" t="s">
        <v>757</v>
      </c>
      <c r="B406" t="s">
        <v>446</v>
      </c>
      <c r="C406" t="s">
        <v>447</v>
      </c>
      <c r="D406" t="s">
        <v>448</v>
      </c>
      <c r="E406" t="s">
        <v>62</v>
      </c>
      <c r="F406" t="s">
        <v>302</v>
      </c>
      <c r="G406" t="s">
        <v>6</v>
      </c>
      <c r="H406" s="2">
        <v>45343</v>
      </c>
      <c r="I406" s="3">
        <v>270</v>
      </c>
      <c r="J406" t="str">
        <f>IF(Table1[[#This Row],[Purchase Amount]]&gt;0,"Purchased Successfully","Not purchased Successfully" )</f>
        <v>Purchased Successfully</v>
      </c>
      <c r="K406" s="5">
        <f>Table1[[#This Row],[Purchase Amount]]/10</f>
        <v>27</v>
      </c>
      <c r="L406">
        <f t="shared" si="6"/>
        <v>2024</v>
      </c>
      <c r="M406">
        <f>ROUNDUP(MONTH(Table1[[#This Row],[Date]])/3,0)</f>
        <v>1</v>
      </c>
      <c r="N406" t="str">
        <f>CONCATENATE(Table1[[#This Row],[Year]],"-Q",Table1[[#This Row],[Quarter]])</f>
        <v>2024-Q1</v>
      </c>
    </row>
    <row r="407" spans="1:14" hidden="1" x14ac:dyDescent="0.3">
      <c r="A407" t="s">
        <v>758</v>
      </c>
      <c r="B407" t="s">
        <v>305</v>
      </c>
      <c r="C407" t="s">
        <v>306</v>
      </c>
      <c r="D407" t="s">
        <v>307</v>
      </c>
      <c r="E407" t="s">
        <v>4</v>
      </c>
      <c r="F407" t="s">
        <v>200</v>
      </c>
      <c r="G407" t="s">
        <v>26</v>
      </c>
      <c r="H407" s="2">
        <v>45344</v>
      </c>
      <c r="I407" s="3"/>
      <c r="J407" t="str">
        <f>IF(Table1[[#This Row],[Purchase Amount]]&gt;0,"Purchased Successfully","Not purchased Successfully" )</f>
        <v>Not purchased Successfully</v>
      </c>
      <c r="K407" s="5">
        <f>Table1[[#This Row],[Purchase Amount]]/10</f>
        <v>0</v>
      </c>
      <c r="L407">
        <f t="shared" si="6"/>
        <v>2024</v>
      </c>
      <c r="M407">
        <f>ROUNDUP(MONTH(Table1[[#This Row],[Date]])/3,0)</f>
        <v>1</v>
      </c>
      <c r="N407" t="str">
        <f>CONCATENATE(Table1[[#This Row],[Year]],"-Q",Table1[[#This Row],[Quarter]])</f>
        <v>2024-Q1</v>
      </c>
    </row>
    <row r="408" spans="1:14" x14ac:dyDescent="0.3">
      <c r="A408" t="s">
        <v>759</v>
      </c>
      <c r="B408" t="s">
        <v>75</v>
      </c>
      <c r="C408" t="s">
        <v>76</v>
      </c>
      <c r="D408" t="s">
        <v>77</v>
      </c>
      <c r="E408" t="s">
        <v>41</v>
      </c>
      <c r="F408" t="s">
        <v>420</v>
      </c>
      <c r="G408" t="s">
        <v>6</v>
      </c>
      <c r="H408" s="2">
        <v>45344</v>
      </c>
      <c r="I408" s="3">
        <v>975</v>
      </c>
      <c r="J408" t="str">
        <f>IF(Table1[[#This Row],[Purchase Amount]]&gt;0,"Purchased Successfully","Not purchased Successfully" )</f>
        <v>Purchased Successfully</v>
      </c>
      <c r="K408" s="5">
        <f>Table1[[#This Row],[Purchase Amount]]/10</f>
        <v>97.5</v>
      </c>
      <c r="L408">
        <f t="shared" si="6"/>
        <v>2024</v>
      </c>
      <c r="M408">
        <f>ROUNDUP(MONTH(Table1[[#This Row],[Date]])/3,0)</f>
        <v>1</v>
      </c>
      <c r="N408" t="str">
        <f>CONCATENATE(Table1[[#This Row],[Year]],"-Q",Table1[[#This Row],[Quarter]])</f>
        <v>2024-Q1</v>
      </c>
    </row>
    <row r="409" spans="1:14" x14ac:dyDescent="0.3">
      <c r="A409" t="s">
        <v>760</v>
      </c>
      <c r="B409" t="s">
        <v>49</v>
      </c>
      <c r="C409" t="s">
        <v>50</v>
      </c>
      <c r="D409" t="s">
        <v>51</v>
      </c>
      <c r="E409" t="s">
        <v>18</v>
      </c>
      <c r="F409" t="s">
        <v>146</v>
      </c>
      <c r="G409" t="s">
        <v>6</v>
      </c>
      <c r="H409" s="2">
        <v>45344</v>
      </c>
      <c r="I409" s="3">
        <v>415</v>
      </c>
      <c r="J409" t="str">
        <f>IF(Table1[[#This Row],[Purchase Amount]]&gt;0,"Purchased Successfully","Not purchased Successfully" )</f>
        <v>Purchased Successfully</v>
      </c>
      <c r="K409" s="5">
        <f>Table1[[#This Row],[Purchase Amount]]/10</f>
        <v>41.5</v>
      </c>
      <c r="L409">
        <f t="shared" si="6"/>
        <v>2024</v>
      </c>
      <c r="M409">
        <f>ROUNDUP(MONTH(Table1[[#This Row],[Date]])/3,0)</f>
        <v>1</v>
      </c>
      <c r="N409" t="str">
        <f>CONCATENATE(Table1[[#This Row],[Year]],"-Q",Table1[[#This Row],[Quarter]])</f>
        <v>2024-Q1</v>
      </c>
    </row>
    <row r="410" spans="1:14" x14ac:dyDescent="0.3">
      <c r="A410" t="s">
        <v>761</v>
      </c>
      <c r="B410" t="s">
        <v>285</v>
      </c>
      <c r="C410" t="s">
        <v>286</v>
      </c>
      <c r="D410" t="s">
        <v>287</v>
      </c>
      <c r="E410" t="s">
        <v>4</v>
      </c>
      <c r="F410" t="s">
        <v>232</v>
      </c>
      <c r="G410" t="s">
        <v>26</v>
      </c>
      <c r="H410" s="2">
        <v>45344</v>
      </c>
      <c r="I410" s="3">
        <v>935</v>
      </c>
      <c r="J410" t="str">
        <f>IF(Table1[[#This Row],[Purchase Amount]]&gt;0,"Purchased Successfully","Not purchased Successfully" )</f>
        <v>Purchased Successfully</v>
      </c>
      <c r="K410" s="5">
        <f>Table1[[#This Row],[Purchase Amount]]/10</f>
        <v>93.5</v>
      </c>
      <c r="L410">
        <f t="shared" si="6"/>
        <v>2024</v>
      </c>
      <c r="M410">
        <f>ROUNDUP(MONTH(Table1[[#This Row],[Date]])/3,0)</f>
        <v>1</v>
      </c>
      <c r="N410" t="str">
        <f>CONCATENATE(Table1[[#This Row],[Year]],"-Q",Table1[[#This Row],[Quarter]])</f>
        <v>2024-Q1</v>
      </c>
    </row>
    <row r="411" spans="1:14" x14ac:dyDescent="0.3">
      <c r="A411" t="s">
        <v>762</v>
      </c>
      <c r="B411" t="s">
        <v>353</v>
      </c>
      <c r="C411" t="s">
        <v>354</v>
      </c>
      <c r="D411" t="s">
        <v>355</v>
      </c>
      <c r="E411" t="s">
        <v>89</v>
      </c>
      <c r="F411" t="s">
        <v>141</v>
      </c>
      <c r="G411" t="s">
        <v>13</v>
      </c>
      <c r="H411" s="2">
        <v>45344</v>
      </c>
      <c r="I411" s="3">
        <v>185</v>
      </c>
      <c r="J411" t="str">
        <f>IF(Table1[[#This Row],[Purchase Amount]]&gt;0,"Purchased Successfully","Not purchased Successfully" )</f>
        <v>Purchased Successfully</v>
      </c>
      <c r="K411" s="5">
        <f>Table1[[#This Row],[Purchase Amount]]/10</f>
        <v>18.5</v>
      </c>
      <c r="L411">
        <f t="shared" si="6"/>
        <v>2024</v>
      </c>
      <c r="M411">
        <f>ROUNDUP(MONTH(Table1[[#This Row],[Date]])/3,0)</f>
        <v>1</v>
      </c>
      <c r="N411" t="str">
        <f>CONCATENATE(Table1[[#This Row],[Year]],"-Q",Table1[[#This Row],[Quarter]])</f>
        <v>2024-Q1</v>
      </c>
    </row>
    <row r="412" spans="1:14" x14ac:dyDescent="0.3">
      <c r="A412" t="s">
        <v>763</v>
      </c>
      <c r="B412" t="s">
        <v>262</v>
      </c>
      <c r="C412" t="s">
        <v>263</v>
      </c>
      <c r="D412" t="s">
        <v>264</v>
      </c>
      <c r="E412" t="s">
        <v>265</v>
      </c>
      <c r="F412" t="s">
        <v>403</v>
      </c>
      <c r="G412" t="s">
        <v>6</v>
      </c>
      <c r="H412" s="2">
        <v>45344</v>
      </c>
      <c r="I412" s="3">
        <v>395</v>
      </c>
      <c r="J412" t="str">
        <f>IF(Table1[[#This Row],[Purchase Amount]]&gt;0,"Purchased Successfully","Not purchased Successfully" )</f>
        <v>Purchased Successfully</v>
      </c>
      <c r="K412" s="5">
        <f>Table1[[#This Row],[Purchase Amount]]/10</f>
        <v>39.5</v>
      </c>
      <c r="L412">
        <f t="shared" si="6"/>
        <v>2024</v>
      </c>
      <c r="M412">
        <f>ROUNDUP(MONTH(Table1[[#This Row],[Date]])/3,0)</f>
        <v>1</v>
      </c>
      <c r="N412" t="str">
        <f>CONCATENATE(Table1[[#This Row],[Year]],"-Q",Table1[[#This Row],[Quarter]])</f>
        <v>2024-Q1</v>
      </c>
    </row>
    <row r="413" spans="1:14" x14ac:dyDescent="0.3">
      <c r="A413" t="s">
        <v>764</v>
      </c>
      <c r="B413" t="s">
        <v>379</v>
      </c>
      <c r="C413" t="s">
        <v>380</v>
      </c>
      <c r="D413" t="s">
        <v>381</v>
      </c>
      <c r="E413" t="s">
        <v>101</v>
      </c>
      <c r="F413" t="s">
        <v>297</v>
      </c>
      <c r="G413" t="s">
        <v>6</v>
      </c>
      <c r="H413" s="2">
        <v>45345</v>
      </c>
      <c r="I413" s="3">
        <v>10</v>
      </c>
      <c r="J413" t="str">
        <f>IF(Table1[[#This Row],[Purchase Amount]]&gt;0,"Purchased Successfully","Not purchased Successfully" )</f>
        <v>Purchased Successfully</v>
      </c>
      <c r="K413" s="5">
        <f>Table1[[#This Row],[Purchase Amount]]/10</f>
        <v>1</v>
      </c>
      <c r="L413">
        <f t="shared" si="6"/>
        <v>2024</v>
      </c>
      <c r="M413">
        <f>ROUNDUP(MONTH(Table1[[#This Row],[Date]])/3,0)</f>
        <v>1</v>
      </c>
      <c r="N413" t="str">
        <f>CONCATENATE(Table1[[#This Row],[Year]],"-Q",Table1[[#This Row],[Quarter]])</f>
        <v>2024-Q1</v>
      </c>
    </row>
    <row r="414" spans="1:14" x14ac:dyDescent="0.3">
      <c r="A414" t="s">
        <v>765</v>
      </c>
      <c r="B414" t="s">
        <v>634</v>
      </c>
      <c r="C414" t="s">
        <v>635</v>
      </c>
      <c r="D414" t="s">
        <v>636</v>
      </c>
      <c r="E414" t="s">
        <v>18</v>
      </c>
      <c r="F414" t="s">
        <v>211</v>
      </c>
      <c r="G414" t="s">
        <v>6</v>
      </c>
      <c r="H414" s="2">
        <v>45345</v>
      </c>
      <c r="I414" s="3">
        <v>1550</v>
      </c>
      <c r="J414" t="str">
        <f>IF(Table1[[#This Row],[Purchase Amount]]&gt;0,"Purchased Successfully","Not purchased Successfully" )</f>
        <v>Purchased Successfully</v>
      </c>
      <c r="K414" s="5">
        <f>Table1[[#This Row],[Purchase Amount]]/10</f>
        <v>155</v>
      </c>
      <c r="L414">
        <f t="shared" si="6"/>
        <v>2024</v>
      </c>
      <c r="M414">
        <f>ROUNDUP(MONTH(Table1[[#This Row],[Date]])/3,0)</f>
        <v>1</v>
      </c>
      <c r="N414" t="str">
        <f>CONCATENATE(Table1[[#This Row],[Year]],"-Q",Table1[[#This Row],[Quarter]])</f>
        <v>2024-Q1</v>
      </c>
    </row>
    <row r="415" spans="1:14" x14ac:dyDescent="0.3">
      <c r="A415" t="s">
        <v>766</v>
      </c>
      <c r="B415" t="s">
        <v>422</v>
      </c>
      <c r="C415" t="s">
        <v>423</v>
      </c>
      <c r="D415" t="s">
        <v>424</v>
      </c>
      <c r="E415" t="s">
        <v>11</v>
      </c>
      <c r="F415" t="s">
        <v>116</v>
      </c>
      <c r="G415" t="s">
        <v>13</v>
      </c>
      <c r="H415" s="2">
        <v>45345</v>
      </c>
      <c r="I415" s="3">
        <v>10</v>
      </c>
      <c r="J415" t="str">
        <f>IF(Table1[[#This Row],[Purchase Amount]]&gt;0,"Purchased Successfully","Not purchased Successfully" )</f>
        <v>Purchased Successfully</v>
      </c>
      <c r="K415" s="5">
        <f>Table1[[#This Row],[Purchase Amount]]/10</f>
        <v>1</v>
      </c>
      <c r="L415">
        <f t="shared" si="6"/>
        <v>2024</v>
      </c>
      <c r="M415">
        <f>ROUNDUP(MONTH(Table1[[#This Row],[Date]])/3,0)</f>
        <v>1</v>
      </c>
      <c r="N415" t="str">
        <f>CONCATENATE(Table1[[#This Row],[Year]],"-Q",Table1[[#This Row],[Quarter]])</f>
        <v>2024-Q1</v>
      </c>
    </row>
    <row r="416" spans="1:14" x14ac:dyDescent="0.3">
      <c r="A416" t="s">
        <v>767</v>
      </c>
      <c r="B416" t="s">
        <v>249</v>
      </c>
      <c r="C416" t="s">
        <v>250</v>
      </c>
      <c r="D416" t="s">
        <v>251</v>
      </c>
      <c r="E416" t="s">
        <v>226</v>
      </c>
      <c r="F416" t="s">
        <v>420</v>
      </c>
      <c r="G416" t="s">
        <v>6</v>
      </c>
      <c r="H416" s="2">
        <v>45345</v>
      </c>
      <c r="I416" s="3">
        <v>60</v>
      </c>
      <c r="J416" t="str">
        <f>IF(Table1[[#This Row],[Purchase Amount]]&gt;0,"Purchased Successfully","Not purchased Successfully" )</f>
        <v>Purchased Successfully</v>
      </c>
      <c r="K416" s="5">
        <f>Table1[[#This Row],[Purchase Amount]]/10</f>
        <v>6</v>
      </c>
      <c r="L416">
        <f t="shared" si="6"/>
        <v>2024</v>
      </c>
      <c r="M416">
        <f>ROUNDUP(MONTH(Table1[[#This Row],[Date]])/3,0)</f>
        <v>1</v>
      </c>
      <c r="N416" t="str">
        <f>CONCATENATE(Table1[[#This Row],[Year]],"-Q",Table1[[#This Row],[Quarter]])</f>
        <v>2024-Q1</v>
      </c>
    </row>
    <row r="417" spans="1:14" x14ac:dyDescent="0.3">
      <c r="A417" t="s">
        <v>768</v>
      </c>
      <c r="B417" t="s">
        <v>196</v>
      </c>
      <c r="C417" t="s">
        <v>197</v>
      </c>
      <c r="D417" t="s">
        <v>198</v>
      </c>
      <c r="E417" t="s">
        <v>18</v>
      </c>
      <c r="F417" t="s">
        <v>25</v>
      </c>
      <c r="G417" t="s">
        <v>26</v>
      </c>
      <c r="H417" s="2">
        <v>45345</v>
      </c>
      <c r="I417" s="3">
        <v>570</v>
      </c>
      <c r="J417" t="str">
        <f>IF(Table1[[#This Row],[Purchase Amount]]&gt;0,"Purchased Successfully","Not purchased Successfully" )</f>
        <v>Purchased Successfully</v>
      </c>
      <c r="K417" s="5">
        <f>Table1[[#This Row],[Purchase Amount]]/10</f>
        <v>57</v>
      </c>
      <c r="L417">
        <f t="shared" si="6"/>
        <v>2024</v>
      </c>
      <c r="M417">
        <f>ROUNDUP(MONTH(Table1[[#This Row],[Date]])/3,0)</f>
        <v>1</v>
      </c>
      <c r="N417" t="str">
        <f>CONCATENATE(Table1[[#This Row],[Year]],"-Q",Table1[[#This Row],[Quarter]])</f>
        <v>2024-Q1</v>
      </c>
    </row>
    <row r="418" spans="1:14" hidden="1" x14ac:dyDescent="0.3">
      <c r="A418" t="s">
        <v>769</v>
      </c>
      <c r="B418" t="s">
        <v>218</v>
      </c>
      <c r="C418" t="s">
        <v>219</v>
      </c>
      <c r="D418" t="s">
        <v>220</v>
      </c>
      <c r="E418" t="s">
        <v>24</v>
      </c>
      <c r="F418" t="s">
        <v>122</v>
      </c>
      <c r="G418" t="s">
        <v>6</v>
      </c>
      <c r="H418" s="2">
        <v>45346</v>
      </c>
      <c r="I418" s="3"/>
      <c r="J418" t="str">
        <f>IF(Table1[[#This Row],[Purchase Amount]]&gt;0,"Purchased Successfully","Not purchased Successfully" )</f>
        <v>Not purchased Successfully</v>
      </c>
      <c r="K418" s="5">
        <f>Table1[[#This Row],[Purchase Amount]]/10</f>
        <v>0</v>
      </c>
      <c r="L418">
        <f t="shared" si="6"/>
        <v>2024</v>
      </c>
      <c r="M418">
        <f>ROUNDUP(MONTH(Table1[[#This Row],[Date]])/3,0)</f>
        <v>1</v>
      </c>
      <c r="N418" t="str">
        <f>CONCATENATE(Table1[[#This Row],[Year]],"-Q",Table1[[#This Row],[Quarter]])</f>
        <v>2024-Q1</v>
      </c>
    </row>
    <row r="419" spans="1:14" x14ac:dyDescent="0.3">
      <c r="A419" t="s">
        <v>770</v>
      </c>
      <c r="B419" t="s">
        <v>314</v>
      </c>
      <c r="C419" t="s">
        <v>315</v>
      </c>
      <c r="D419" t="s">
        <v>316</v>
      </c>
      <c r="E419" t="s">
        <v>41</v>
      </c>
      <c r="F419" t="s">
        <v>639</v>
      </c>
      <c r="G419" t="s">
        <v>6</v>
      </c>
      <c r="H419" s="2">
        <v>45346</v>
      </c>
      <c r="I419" s="3">
        <v>1490</v>
      </c>
      <c r="J419" t="str">
        <f>IF(Table1[[#This Row],[Purchase Amount]]&gt;0,"Purchased Successfully","Not purchased Successfully" )</f>
        <v>Purchased Successfully</v>
      </c>
      <c r="K419" s="5">
        <f>Table1[[#This Row],[Purchase Amount]]/10</f>
        <v>149</v>
      </c>
      <c r="L419">
        <f t="shared" si="6"/>
        <v>2024</v>
      </c>
      <c r="M419">
        <f>ROUNDUP(MONTH(Table1[[#This Row],[Date]])/3,0)</f>
        <v>1</v>
      </c>
      <c r="N419" t="str">
        <f>CONCATENATE(Table1[[#This Row],[Year]],"-Q",Table1[[#This Row],[Quarter]])</f>
        <v>2024-Q1</v>
      </c>
    </row>
    <row r="420" spans="1:14" x14ac:dyDescent="0.3">
      <c r="A420" t="s">
        <v>771</v>
      </c>
      <c r="B420" t="s">
        <v>314</v>
      </c>
      <c r="C420" t="s">
        <v>315</v>
      </c>
      <c r="D420" t="s">
        <v>316</v>
      </c>
      <c r="E420" t="s">
        <v>41</v>
      </c>
      <c r="F420" t="s">
        <v>42</v>
      </c>
      <c r="G420" t="s">
        <v>26</v>
      </c>
      <c r="H420" s="2">
        <v>45346</v>
      </c>
      <c r="I420" s="3">
        <v>950</v>
      </c>
      <c r="J420" t="str">
        <f>IF(Table1[[#This Row],[Purchase Amount]]&gt;0,"Purchased Successfully","Not purchased Successfully" )</f>
        <v>Purchased Successfully</v>
      </c>
      <c r="K420" s="5">
        <f>Table1[[#This Row],[Purchase Amount]]/10</f>
        <v>95</v>
      </c>
      <c r="L420">
        <f t="shared" si="6"/>
        <v>2024</v>
      </c>
      <c r="M420">
        <f>ROUNDUP(MONTH(Table1[[#This Row],[Date]])/3,0)</f>
        <v>1</v>
      </c>
      <c r="N420" t="str">
        <f>CONCATENATE(Table1[[#This Row],[Year]],"-Q",Table1[[#This Row],[Quarter]])</f>
        <v>2024-Q1</v>
      </c>
    </row>
    <row r="421" spans="1:14" x14ac:dyDescent="0.3">
      <c r="A421" t="s">
        <v>772</v>
      </c>
      <c r="B421" t="s">
        <v>562</v>
      </c>
      <c r="C421" t="s">
        <v>563</v>
      </c>
      <c r="D421" t="s">
        <v>564</v>
      </c>
      <c r="E421" t="s">
        <v>24</v>
      </c>
      <c r="F421" t="s">
        <v>227</v>
      </c>
      <c r="G421" t="s">
        <v>6</v>
      </c>
      <c r="H421" s="2">
        <v>45346</v>
      </c>
      <c r="I421" s="3">
        <v>370</v>
      </c>
      <c r="J421" t="str">
        <f>IF(Table1[[#This Row],[Purchase Amount]]&gt;0,"Purchased Successfully","Not purchased Successfully" )</f>
        <v>Purchased Successfully</v>
      </c>
      <c r="K421" s="5">
        <f>Table1[[#This Row],[Purchase Amount]]/10</f>
        <v>37</v>
      </c>
      <c r="L421">
        <f t="shared" si="6"/>
        <v>2024</v>
      </c>
      <c r="M421">
        <f>ROUNDUP(MONTH(Table1[[#This Row],[Date]])/3,0)</f>
        <v>1</v>
      </c>
      <c r="N421" t="str">
        <f>CONCATENATE(Table1[[#This Row],[Year]],"-Q",Table1[[#This Row],[Quarter]])</f>
        <v>2024-Q1</v>
      </c>
    </row>
    <row r="422" spans="1:14" x14ac:dyDescent="0.3">
      <c r="A422" t="s">
        <v>773</v>
      </c>
      <c r="B422" t="s">
        <v>178</v>
      </c>
      <c r="C422" t="s">
        <v>179</v>
      </c>
      <c r="D422" t="s">
        <v>180</v>
      </c>
      <c r="E422" t="s">
        <v>41</v>
      </c>
      <c r="F422" t="s">
        <v>25</v>
      </c>
      <c r="G422" t="s">
        <v>84</v>
      </c>
      <c r="H422" s="2">
        <v>45346</v>
      </c>
      <c r="I422" s="3">
        <v>1075</v>
      </c>
      <c r="J422" t="str">
        <f>IF(Table1[[#This Row],[Purchase Amount]]&gt;0,"Purchased Successfully","Not purchased Successfully" )</f>
        <v>Purchased Successfully</v>
      </c>
      <c r="K422" s="5">
        <f>Table1[[#This Row],[Purchase Amount]]/10</f>
        <v>107.5</v>
      </c>
      <c r="L422">
        <f t="shared" si="6"/>
        <v>2024</v>
      </c>
      <c r="M422">
        <f>ROUNDUP(MONTH(Table1[[#This Row],[Date]])/3,0)</f>
        <v>1</v>
      </c>
      <c r="N422" t="str">
        <f>CONCATENATE(Table1[[#This Row],[Year]],"-Q",Table1[[#This Row],[Quarter]])</f>
        <v>2024-Q1</v>
      </c>
    </row>
    <row r="423" spans="1:14" x14ac:dyDescent="0.3">
      <c r="A423" t="s">
        <v>774</v>
      </c>
      <c r="B423" t="s">
        <v>8</v>
      </c>
      <c r="C423" t="s">
        <v>9</v>
      </c>
      <c r="D423" t="s">
        <v>10</v>
      </c>
      <c r="E423" t="s">
        <v>11</v>
      </c>
      <c r="F423" t="s">
        <v>185</v>
      </c>
      <c r="G423" t="s">
        <v>13</v>
      </c>
      <c r="H423" s="2">
        <v>45347</v>
      </c>
      <c r="I423" s="3">
        <v>310</v>
      </c>
      <c r="J423" t="str">
        <f>IF(Table1[[#This Row],[Purchase Amount]]&gt;0,"Purchased Successfully","Not purchased Successfully" )</f>
        <v>Purchased Successfully</v>
      </c>
      <c r="K423" s="5">
        <f>Table1[[#This Row],[Purchase Amount]]/10</f>
        <v>31</v>
      </c>
      <c r="L423">
        <f t="shared" si="6"/>
        <v>2024</v>
      </c>
      <c r="M423">
        <f>ROUNDUP(MONTH(Table1[[#This Row],[Date]])/3,0)</f>
        <v>1</v>
      </c>
      <c r="N423" t="str">
        <f>CONCATENATE(Table1[[#This Row],[Year]],"-Q",Table1[[#This Row],[Quarter]])</f>
        <v>2024-Q1</v>
      </c>
    </row>
    <row r="424" spans="1:14" hidden="1" x14ac:dyDescent="0.3">
      <c r="A424" t="s">
        <v>775</v>
      </c>
      <c r="B424" t="s">
        <v>358</v>
      </c>
      <c r="C424" t="s">
        <v>359</v>
      </c>
      <c r="D424" t="s">
        <v>360</v>
      </c>
      <c r="E424" t="s">
        <v>4</v>
      </c>
      <c r="F424" t="s">
        <v>495</v>
      </c>
      <c r="G424" t="s">
        <v>13</v>
      </c>
      <c r="H424" s="2">
        <v>45348</v>
      </c>
      <c r="I424" s="3"/>
      <c r="J424" t="str">
        <f>IF(Table1[[#This Row],[Purchase Amount]]&gt;0,"Purchased Successfully","Not purchased Successfully" )</f>
        <v>Not purchased Successfully</v>
      </c>
      <c r="K424" s="5">
        <f>Table1[[#This Row],[Purchase Amount]]/10</f>
        <v>0</v>
      </c>
      <c r="L424">
        <f t="shared" si="6"/>
        <v>2024</v>
      </c>
      <c r="M424">
        <f>ROUNDUP(MONTH(Table1[[#This Row],[Date]])/3,0)</f>
        <v>1</v>
      </c>
      <c r="N424" t="str">
        <f>CONCATENATE(Table1[[#This Row],[Year]],"-Q",Table1[[#This Row],[Quarter]])</f>
        <v>2024-Q1</v>
      </c>
    </row>
    <row r="425" spans="1:14" x14ac:dyDescent="0.3">
      <c r="A425" t="s">
        <v>776</v>
      </c>
      <c r="B425" t="s">
        <v>125</v>
      </c>
      <c r="C425" t="s">
        <v>126</v>
      </c>
      <c r="D425" t="s">
        <v>127</v>
      </c>
      <c r="E425" t="s">
        <v>4</v>
      </c>
      <c r="F425" t="s">
        <v>122</v>
      </c>
      <c r="G425" t="s">
        <v>6</v>
      </c>
      <c r="H425" s="2">
        <v>45348</v>
      </c>
      <c r="I425" s="3">
        <v>750</v>
      </c>
      <c r="J425" t="str">
        <f>IF(Table1[[#This Row],[Purchase Amount]]&gt;0,"Purchased Successfully","Not purchased Successfully" )</f>
        <v>Purchased Successfully</v>
      </c>
      <c r="K425" s="5">
        <f>Table1[[#This Row],[Purchase Amount]]/10</f>
        <v>75</v>
      </c>
      <c r="L425">
        <f t="shared" si="6"/>
        <v>2024</v>
      </c>
      <c r="M425">
        <f>ROUNDUP(MONTH(Table1[[#This Row],[Date]])/3,0)</f>
        <v>1</v>
      </c>
      <c r="N425" t="str">
        <f>CONCATENATE(Table1[[#This Row],[Year]],"-Q",Table1[[#This Row],[Quarter]])</f>
        <v>2024-Q1</v>
      </c>
    </row>
    <row r="426" spans="1:14" x14ac:dyDescent="0.3">
      <c r="A426" t="s">
        <v>777</v>
      </c>
      <c r="B426" t="s">
        <v>196</v>
      </c>
      <c r="C426" t="s">
        <v>197</v>
      </c>
      <c r="D426" t="s">
        <v>198</v>
      </c>
      <c r="E426" t="s">
        <v>18</v>
      </c>
      <c r="F426" t="s">
        <v>116</v>
      </c>
      <c r="G426" t="s">
        <v>26</v>
      </c>
      <c r="H426" s="2">
        <v>45348</v>
      </c>
      <c r="I426" s="3">
        <v>85</v>
      </c>
      <c r="J426" t="str">
        <f>IF(Table1[[#This Row],[Purchase Amount]]&gt;0,"Purchased Successfully","Not purchased Successfully" )</f>
        <v>Purchased Successfully</v>
      </c>
      <c r="K426" s="5">
        <f>Table1[[#This Row],[Purchase Amount]]/10</f>
        <v>8.5</v>
      </c>
      <c r="L426">
        <f t="shared" si="6"/>
        <v>2024</v>
      </c>
      <c r="M426">
        <f>ROUNDUP(MONTH(Table1[[#This Row],[Date]])/3,0)</f>
        <v>1</v>
      </c>
      <c r="N426" t="str">
        <f>CONCATENATE(Table1[[#This Row],[Year]],"-Q",Table1[[#This Row],[Quarter]])</f>
        <v>2024-Q1</v>
      </c>
    </row>
    <row r="427" spans="1:14" x14ac:dyDescent="0.3">
      <c r="A427" t="s">
        <v>778</v>
      </c>
      <c r="B427" t="s">
        <v>429</v>
      </c>
      <c r="C427" t="s">
        <v>430</v>
      </c>
      <c r="D427" t="s">
        <v>431</v>
      </c>
      <c r="E427" t="s">
        <v>4</v>
      </c>
      <c r="F427" t="s">
        <v>440</v>
      </c>
      <c r="G427" t="s">
        <v>6</v>
      </c>
      <c r="H427" s="2">
        <v>45348</v>
      </c>
      <c r="I427" s="3">
        <v>375</v>
      </c>
      <c r="J427" t="str">
        <f>IF(Table1[[#This Row],[Purchase Amount]]&gt;0,"Purchased Successfully","Not purchased Successfully" )</f>
        <v>Purchased Successfully</v>
      </c>
      <c r="K427" s="5">
        <f>Table1[[#This Row],[Purchase Amount]]/10</f>
        <v>37.5</v>
      </c>
      <c r="L427">
        <f t="shared" si="6"/>
        <v>2024</v>
      </c>
      <c r="M427">
        <f>ROUNDUP(MONTH(Table1[[#This Row],[Date]])/3,0)</f>
        <v>1</v>
      </c>
      <c r="N427" t="str">
        <f>CONCATENATE(Table1[[#This Row],[Year]],"-Q",Table1[[#This Row],[Quarter]])</f>
        <v>2024-Q1</v>
      </c>
    </row>
    <row r="428" spans="1:14" x14ac:dyDescent="0.3">
      <c r="A428" t="s">
        <v>779</v>
      </c>
      <c r="B428" t="s">
        <v>626</v>
      </c>
      <c r="C428" t="s">
        <v>627</v>
      </c>
      <c r="D428" t="s">
        <v>628</v>
      </c>
      <c r="E428" t="s">
        <v>265</v>
      </c>
      <c r="F428" t="s">
        <v>25</v>
      </c>
      <c r="G428" t="s">
        <v>13</v>
      </c>
      <c r="H428" s="2">
        <v>45348</v>
      </c>
      <c r="I428" s="3">
        <v>1010</v>
      </c>
      <c r="J428" t="str">
        <f>IF(Table1[[#This Row],[Purchase Amount]]&gt;0,"Purchased Successfully","Not purchased Successfully" )</f>
        <v>Purchased Successfully</v>
      </c>
      <c r="K428" s="5">
        <f>Table1[[#This Row],[Purchase Amount]]/10</f>
        <v>101</v>
      </c>
      <c r="L428">
        <f t="shared" si="6"/>
        <v>2024</v>
      </c>
      <c r="M428">
        <f>ROUNDUP(MONTH(Table1[[#This Row],[Date]])/3,0)</f>
        <v>1</v>
      </c>
      <c r="N428" t="str">
        <f>CONCATENATE(Table1[[#This Row],[Year]],"-Q",Table1[[#This Row],[Quarter]])</f>
        <v>2024-Q1</v>
      </c>
    </row>
    <row r="429" spans="1:14" x14ac:dyDescent="0.3">
      <c r="A429" t="s">
        <v>780</v>
      </c>
      <c r="B429" t="s">
        <v>70</v>
      </c>
      <c r="C429" t="s">
        <v>71</v>
      </c>
      <c r="D429" t="s">
        <v>72</v>
      </c>
      <c r="E429" t="s">
        <v>11</v>
      </c>
      <c r="F429" t="s">
        <v>47</v>
      </c>
      <c r="G429" t="s">
        <v>6</v>
      </c>
      <c r="H429" s="2">
        <v>45348</v>
      </c>
      <c r="I429" s="3">
        <v>315</v>
      </c>
      <c r="J429" t="str">
        <f>IF(Table1[[#This Row],[Purchase Amount]]&gt;0,"Purchased Successfully","Not purchased Successfully" )</f>
        <v>Purchased Successfully</v>
      </c>
      <c r="K429" s="5">
        <f>Table1[[#This Row],[Purchase Amount]]/10</f>
        <v>31.5</v>
      </c>
      <c r="L429">
        <f t="shared" si="6"/>
        <v>2024</v>
      </c>
      <c r="M429">
        <f>ROUNDUP(MONTH(Table1[[#This Row],[Date]])/3,0)</f>
        <v>1</v>
      </c>
      <c r="N429" t="str">
        <f>CONCATENATE(Table1[[#This Row],[Year]],"-Q",Table1[[#This Row],[Quarter]])</f>
        <v>2024-Q1</v>
      </c>
    </row>
    <row r="430" spans="1:14" hidden="1" x14ac:dyDescent="0.3">
      <c r="A430" t="s">
        <v>781</v>
      </c>
      <c r="B430" t="s">
        <v>383</v>
      </c>
      <c r="C430" t="s">
        <v>384</v>
      </c>
      <c r="D430" t="s">
        <v>385</v>
      </c>
      <c r="E430" t="s">
        <v>18</v>
      </c>
      <c r="F430" t="s">
        <v>279</v>
      </c>
      <c r="G430" t="s">
        <v>6</v>
      </c>
      <c r="H430" s="2">
        <v>45349</v>
      </c>
      <c r="I430" s="3"/>
      <c r="J430" t="str">
        <f>IF(Table1[[#This Row],[Purchase Amount]]&gt;0,"Purchased Successfully","Not purchased Successfully" )</f>
        <v>Not purchased Successfully</v>
      </c>
      <c r="K430" s="5">
        <f>Table1[[#This Row],[Purchase Amount]]/10</f>
        <v>0</v>
      </c>
      <c r="L430">
        <f t="shared" si="6"/>
        <v>2024</v>
      </c>
      <c r="M430">
        <f>ROUNDUP(MONTH(Table1[[#This Row],[Date]])/3,0)</f>
        <v>1</v>
      </c>
      <c r="N430" t="str">
        <f>CONCATENATE(Table1[[#This Row],[Year]],"-Q",Table1[[#This Row],[Quarter]])</f>
        <v>2024-Q1</v>
      </c>
    </row>
    <row r="431" spans="1:14" hidden="1" x14ac:dyDescent="0.3">
      <c r="A431" t="s">
        <v>782</v>
      </c>
      <c r="B431" t="s">
        <v>318</v>
      </c>
      <c r="C431" t="s">
        <v>319</v>
      </c>
      <c r="D431" t="s">
        <v>320</v>
      </c>
      <c r="E431" t="s">
        <v>24</v>
      </c>
      <c r="F431" t="s">
        <v>541</v>
      </c>
      <c r="G431" t="s">
        <v>6</v>
      </c>
      <c r="H431" s="2">
        <v>45349</v>
      </c>
      <c r="I431" s="3"/>
      <c r="J431" t="str">
        <f>IF(Table1[[#This Row],[Purchase Amount]]&gt;0,"Purchased Successfully","Not purchased Successfully" )</f>
        <v>Not purchased Successfully</v>
      </c>
      <c r="K431" s="5">
        <f>Table1[[#This Row],[Purchase Amount]]/10</f>
        <v>0</v>
      </c>
      <c r="L431">
        <f t="shared" si="6"/>
        <v>2024</v>
      </c>
      <c r="M431">
        <f>ROUNDUP(MONTH(Table1[[#This Row],[Date]])/3,0)</f>
        <v>1</v>
      </c>
      <c r="N431" t="str">
        <f>CONCATENATE(Table1[[#This Row],[Year]],"-Q",Table1[[#This Row],[Quarter]])</f>
        <v>2024-Q1</v>
      </c>
    </row>
    <row r="432" spans="1:14" hidden="1" x14ac:dyDescent="0.3">
      <c r="A432" t="s">
        <v>783</v>
      </c>
      <c r="B432" t="s">
        <v>125</v>
      </c>
      <c r="C432" t="s">
        <v>126</v>
      </c>
      <c r="D432" t="s">
        <v>127</v>
      </c>
      <c r="E432" t="s">
        <v>4</v>
      </c>
      <c r="F432" t="s">
        <v>232</v>
      </c>
      <c r="G432" t="s">
        <v>13</v>
      </c>
      <c r="H432" s="2">
        <v>45349</v>
      </c>
      <c r="I432" s="3"/>
      <c r="J432" t="str">
        <f>IF(Table1[[#This Row],[Purchase Amount]]&gt;0,"Purchased Successfully","Not purchased Successfully" )</f>
        <v>Not purchased Successfully</v>
      </c>
      <c r="K432" s="5">
        <f>Table1[[#This Row],[Purchase Amount]]/10</f>
        <v>0</v>
      </c>
      <c r="L432">
        <f t="shared" si="6"/>
        <v>2024</v>
      </c>
      <c r="M432">
        <f>ROUNDUP(MONTH(Table1[[#This Row],[Date]])/3,0)</f>
        <v>1</v>
      </c>
      <c r="N432" t="str">
        <f>CONCATENATE(Table1[[#This Row],[Year]],"-Q",Table1[[#This Row],[Quarter]])</f>
        <v>2024-Q1</v>
      </c>
    </row>
    <row r="433" spans="1:14" x14ac:dyDescent="0.3">
      <c r="A433" t="s">
        <v>784</v>
      </c>
      <c r="B433" t="s">
        <v>390</v>
      </c>
      <c r="C433" t="s">
        <v>391</v>
      </c>
      <c r="D433" t="s">
        <v>392</v>
      </c>
      <c r="E433" t="s">
        <v>62</v>
      </c>
      <c r="F433" t="s">
        <v>297</v>
      </c>
      <c r="G433" t="s">
        <v>26</v>
      </c>
      <c r="H433" s="2">
        <v>45349</v>
      </c>
      <c r="I433" s="3">
        <v>65</v>
      </c>
      <c r="J433" t="str">
        <f>IF(Table1[[#This Row],[Purchase Amount]]&gt;0,"Purchased Successfully","Not purchased Successfully" )</f>
        <v>Purchased Successfully</v>
      </c>
      <c r="K433" s="5">
        <f>Table1[[#This Row],[Purchase Amount]]/10</f>
        <v>6.5</v>
      </c>
      <c r="L433">
        <f t="shared" si="6"/>
        <v>2024</v>
      </c>
      <c r="M433">
        <f>ROUNDUP(MONTH(Table1[[#This Row],[Date]])/3,0)</f>
        <v>1</v>
      </c>
      <c r="N433" t="str">
        <f>CONCATENATE(Table1[[#This Row],[Year]],"-Q",Table1[[#This Row],[Quarter]])</f>
        <v>2024-Q1</v>
      </c>
    </row>
    <row r="434" spans="1:14" x14ac:dyDescent="0.3">
      <c r="A434" t="s">
        <v>785</v>
      </c>
      <c r="B434" t="s">
        <v>314</v>
      </c>
      <c r="C434" t="s">
        <v>315</v>
      </c>
      <c r="D434" t="s">
        <v>316</v>
      </c>
      <c r="E434" t="s">
        <v>41</v>
      </c>
      <c r="F434" t="s">
        <v>57</v>
      </c>
      <c r="G434" t="s">
        <v>26</v>
      </c>
      <c r="H434" s="2">
        <v>45349</v>
      </c>
      <c r="I434" s="3">
        <v>975</v>
      </c>
      <c r="J434" t="str">
        <f>IF(Table1[[#This Row],[Purchase Amount]]&gt;0,"Purchased Successfully","Not purchased Successfully" )</f>
        <v>Purchased Successfully</v>
      </c>
      <c r="K434" s="5">
        <f>Table1[[#This Row],[Purchase Amount]]/10</f>
        <v>97.5</v>
      </c>
      <c r="L434">
        <f t="shared" si="6"/>
        <v>2024</v>
      </c>
      <c r="M434">
        <f>ROUNDUP(MONTH(Table1[[#This Row],[Date]])/3,0)</f>
        <v>1</v>
      </c>
      <c r="N434" t="str">
        <f>CONCATENATE(Table1[[#This Row],[Year]],"-Q",Table1[[#This Row],[Quarter]])</f>
        <v>2024-Q1</v>
      </c>
    </row>
    <row r="435" spans="1:14" x14ac:dyDescent="0.3">
      <c r="A435" t="s">
        <v>786</v>
      </c>
      <c r="B435" t="s">
        <v>28</v>
      </c>
      <c r="C435" t="s">
        <v>29</v>
      </c>
      <c r="D435" t="s">
        <v>30</v>
      </c>
      <c r="E435" t="s">
        <v>24</v>
      </c>
      <c r="F435" t="s">
        <v>322</v>
      </c>
      <c r="G435" t="s">
        <v>26</v>
      </c>
      <c r="H435" s="2">
        <v>45349</v>
      </c>
      <c r="I435" s="3">
        <v>370</v>
      </c>
      <c r="J435" t="str">
        <f>IF(Table1[[#This Row],[Purchase Amount]]&gt;0,"Purchased Successfully","Not purchased Successfully" )</f>
        <v>Purchased Successfully</v>
      </c>
      <c r="K435" s="5">
        <f>Table1[[#This Row],[Purchase Amount]]/10</f>
        <v>37</v>
      </c>
      <c r="L435">
        <f t="shared" si="6"/>
        <v>2024</v>
      </c>
      <c r="M435">
        <f>ROUNDUP(MONTH(Table1[[#This Row],[Date]])/3,0)</f>
        <v>1</v>
      </c>
      <c r="N435" t="str">
        <f>CONCATENATE(Table1[[#This Row],[Year]],"-Q",Table1[[#This Row],[Quarter]])</f>
        <v>2024-Q1</v>
      </c>
    </row>
    <row r="436" spans="1:14" x14ac:dyDescent="0.3">
      <c r="A436" t="s">
        <v>787</v>
      </c>
      <c r="B436" t="s">
        <v>310</v>
      </c>
      <c r="C436" t="s">
        <v>311</v>
      </c>
      <c r="D436" t="s">
        <v>312</v>
      </c>
      <c r="E436" t="s">
        <v>135</v>
      </c>
      <c r="F436" t="s">
        <v>68</v>
      </c>
      <c r="G436" t="s">
        <v>6</v>
      </c>
      <c r="H436" s="2">
        <v>45349</v>
      </c>
      <c r="I436" s="3">
        <v>480</v>
      </c>
      <c r="J436" t="str">
        <f>IF(Table1[[#This Row],[Purchase Amount]]&gt;0,"Purchased Successfully","Not purchased Successfully" )</f>
        <v>Purchased Successfully</v>
      </c>
      <c r="K436" s="5">
        <f>Table1[[#This Row],[Purchase Amount]]/10</f>
        <v>48</v>
      </c>
      <c r="L436">
        <f t="shared" si="6"/>
        <v>2024</v>
      </c>
      <c r="M436">
        <f>ROUNDUP(MONTH(Table1[[#This Row],[Date]])/3,0)</f>
        <v>1</v>
      </c>
      <c r="N436" t="str">
        <f>CONCATENATE(Table1[[#This Row],[Year]],"-Q",Table1[[#This Row],[Quarter]])</f>
        <v>2024-Q1</v>
      </c>
    </row>
    <row r="437" spans="1:14" x14ac:dyDescent="0.3">
      <c r="A437" t="s">
        <v>788</v>
      </c>
      <c r="B437" t="s">
        <v>262</v>
      </c>
      <c r="C437" t="s">
        <v>263</v>
      </c>
      <c r="D437" t="s">
        <v>264</v>
      </c>
      <c r="E437" t="s">
        <v>265</v>
      </c>
      <c r="F437" t="s">
        <v>31</v>
      </c>
      <c r="G437" t="s">
        <v>13</v>
      </c>
      <c r="H437" s="2">
        <v>45349</v>
      </c>
      <c r="I437" s="3">
        <v>180</v>
      </c>
      <c r="J437" t="str">
        <f>IF(Table1[[#This Row],[Purchase Amount]]&gt;0,"Purchased Successfully","Not purchased Successfully" )</f>
        <v>Purchased Successfully</v>
      </c>
      <c r="K437" s="5">
        <f>Table1[[#This Row],[Purchase Amount]]/10</f>
        <v>18</v>
      </c>
      <c r="L437">
        <f t="shared" si="6"/>
        <v>2024</v>
      </c>
      <c r="M437">
        <f>ROUNDUP(MONTH(Table1[[#This Row],[Date]])/3,0)</f>
        <v>1</v>
      </c>
      <c r="N437" t="str">
        <f>CONCATENATE(Table1[[#This Row],[Year]],"-Q",Table1[[#This Row],[Quarter]])</f>
        <v>2024-Q1</v>
      </c>
    </row>
    <row r="438" spans="1:14" hidden="1" x14ac:dyDescent="0.3">
      <c r="A438" t="s">
        <v>789</v>
      </c>
      <c r="B438" t="s">
        <v>347</v>
      </c>
      <c r="C438" t="s">
        <v>348</v>
      </c>
      <c r="D438" t="s">
        <v>349</v>
      </c>
      <c r="E438" t="s">
        <v>18</v>
      </c>
      <c r="F438" t="s">
        <v>247</v>
      </c>
      <c r="G438" t="s">
        <v>26</v>
      </c>
      <c r="H438" s="2">
        <v>45350</v>
      </c>
      <c r="I438" s="3"/>
      <c r="J438" t="str">
        <f>IF(Table1[[#This Row],[Purchase Amount]]&gt;0,"Purchased Successfully","Not purchased Successfully" )</f>
        <v>Not purchased Successfully</v>
      </c>
      <c r="K438" s="5">
        <f>Table1[[#This Row],[Purchase Amount]]/10</f>
        <v>0</v>
      </c>
      <c r="L438">
        <f t="shared" si="6"/>
        <v>2024</v>
      </c>
      <c r="M438">
        <f>ROUNDUP(MONTH(Table1[[#This Row],[Date]])/3,0)</f>
        <v>1</v>
      </c>
      <c r="N438" t="str">
        <f>CONCATENATE(Table1[[#This Row],[Year]],"-Q",Table1[[#This Row],[Quarter]])</f>
        <v>2024-Q1</v>
      </c>
    </row>
    <row r="439" spans="1:14" hidden="1" x14ac:dyDescent="0.3">
      <c r="A439" t="s">
        <v>790</v>
      </c>
      <c r="B439" t="s">
        <v>281</v>
      </c>
      <c r="C439" t="s">
        <v>282</v>
      </c>
      <c r="D439" t="s">
        <v>283</v>
      </c>
      <c r="E439" t="s">
        <v>4</v>
      </c>
      <c r="F439" t="s">
        <v>403</v>
      </c>
      <c r="G439" t="s">
        <v>6</v>
      </c>
      <c r="H439" s="2">
        <v>45350</v>
      </c>
      <c r="I439" s="3"/>
      <c r="J439" t="str">
        <f>IF(Table1[[#This Row],[Purchase Amount]]&gt;0,"Purchased Successfully","Not purchased Successfully" )</f>
        <v>Not purchased Successfully</v>
      </c>
      <c r="K439" s="5">
        <f>Table1[[#This Row],[Purchase Amount]]/10</f>
        <v>0</v>
      </c>
      <c r="L439">
        <f t="shared" si="6"/>
        <v>2024</v>
      </c>
      <c r="M439">
        <f>ROUNDUP(MONTH(Table1[[#This Row],[Date]])/3,0)</f>
        <v>1</v>
      </c>
      <c r="N439" t="str">
        <f>CONCATENATE(Table1[[#This Row],[Year]],"-Q",Table1[[#This Row],[Quarter]])</f>
        <v>2024-Q1</v>
      </c>
    </row>
    <row r="440" spans="1:14" x14ac:dyDescent="0.3">
      <c r="A440" t="s">
        <v>791</v>
      </c>
      <c r="B440" t="s">
        <v>293</v>
      </c>
      <c r="C440" t="s">
        <v>294</v>
      </c>
      <c r="D440" t="s">
        <v>295</v>
      </c>
      <c r="E440" t="s">
        <v>41</v>
      </c>
      <c r="F440" t="s">
        <v>440</v>
      </c>
      <c r="G440" t="s">
        <v>6</v>
      </c>
      <c r="H440" s="2">
        <v>45350</v>
      </c>
      <c r="I440" s="3">
        <v>470</v>
      </c>
      <c r="J440" t="str">
        <f>IF(Table1[[#This Row],[Purchase Amount]]&gt;0,"Purchased Successfully","Not purchased Successfully" )</f>
        <v>Purchased Successfully</v>
      </c>
      <c r="K440" s="5">
        <f>Table1[[#This Row],[Purchase Amount]]/10</f>
        <v>47</v>
      </c>
      <c r="L440">
        <f t="shared" si="6"/>
        <v>2024</v>
      </c>
      <c r="M440">
        <f>ROUNDUP(MONTH(Table1[[#This Row],[Date]])/3,0)</f>
        <v>1</v>
      </c>
      <c r="N440" t="str">
        <f>CONCATENATE(Table1[[#This Row],[Year]],"-Q",Table1[[#This Row],[Quarter]])</f>
        <v>2024-Q1</v>
      </c>
    </row>
    <row r="441" spans="1:14" x14ac:dyDescent="0.3">
      <c r="A441" t="s">
        <v>792</v>
      </c>
      <c r="B441" t="s">
        <v>314</v>
      </c>
      <c r="C441" t="s">
        <v>315</v>
      </c>
      <c r="D441" t="s">
        <v>316</v>
      </c>
      <c r="E441" t="s">
        <v>41</v>
      </c>
      <c r="F441" t="s">
        <v>151</v>
      </c>
      <c r="G441" t="s">
        <v>6</v>
      </c>
      <c r="H441" s="2">
        <v>45350</v>
      </c>
      <c r="I441" s="3">
        <v>1790</v>
      </c>
      <c r="J441" t="str">
        <f>IF(Table1[[#This Row],[Purchase Amount]]&gt;0,"Purchased Successfully","Not purchased Successfully" )</f>
        <v>Purchased Successfully</v>
      </c>
      <c r="K441" s="5">
        <f>Table1[[#This Row],[Purchase Amount]]/10</f>
        <v>179</v>
      </c>
      <c r="L441">
        <f t="shared" si="6"/>
        <v>2024</v>
      </c>
      <c r="M441">
        <f>ROUNDUP(MONTH(Table1[[#This Row],[Date]])/3,0)</f>
        <v>1</v>
      </c>
      <c r="N441" t="str">
        <f>CONCATENATE(Table1[[#This Row],[Year]],"-Q",Table1[[#This Row],[Quarter]])</f>
        <v>2024-Q1</v>
      </c>
    </row>
    <row r="442" spans="1:14" x14ac:dyDescent="0.3">
      <c r="A442" t="s">
        <v>793</v>
      </c>
      <c r="B442" t="s">
        <v>203</v>
      </c>
      <c r="C442" t="s">
        <v>204</v>
      </c>
      <c r="D442" t="s">
        <v>205</v>
      </c>
      <c r="E442" t="s">
        <v>24</v>
      </c>
      <c r="F442" t="s">
        <v>151</v>
      </c>
      <c r="G442" t="s">
        <v>26</v>
      </c>
      <c r="H442" s="2">
        <v>45350</v>
      </c>
      <c r="I442" s="3">
        <v>80</v>
      </c>
      <c r="J442" t="str">
        <f>IF(Table1[[#This Row],[Purchase Amount]]&gt;0,"Purchased Successfully","Not purchased Successfully" )</f>
        <v>Purchased Successfully</v>
      </c>
      <c r="K442" s="5">
        <f>Table1[[#This Row],[Purchase Amount]]/10</f>
        <v>8</v>
      </c>
      <c r="L442">
        <f t="shared" si="6"/>
        <v>2024</v>
      </c>
      <c r="M442">
        <f>ROUNDUP(MONTH(Table1[[#This Row],[Date]])/3,0)</f>
        <v>1</v>
      </c>
      <c r="N442" t="str">
        <f>CONCATENATE(Table1[[#This Row],[Year]],"-Q",Table1[[#This Row],[Quarter]])</f>
        <v>2024-Q1</v>
      </c>
    </row>
    <row r="443" spans="1:14" x14ac:dyDescent="0.3">
      <c r="A443" t="s">
        <v>794</v>
      </c>
      <c r="B443" t="s">
        <v>148</v>
      </c>
      <c r="C443" t="s">
        <v>149</v>
      </c>
      <c r="D443" t="s">
        <v>150</v>
      </c>
      <c r="E443" t="s">
        <v>135</v>
      </c>
      <c r="F443" t="s">
        <v>63</v>
      </c>
      <c r="G443" t="s">
        <v>6</v>
      </c>
      <c r="H443" s="2">
        <v>45350</v>
      </c>
      <c r="I443" s="3">
        <v>355</v>
      </c>
      <c r="J443" t="str">
        <f>IF(Table1[[#This Row],[Purchase Amount]]&gt;0,"Purchased Successfully","Not purchased Successfully" )</f>
        <v>Purchased Successfully</v>
      </c>
      <c r="K443" s="5">
        <f>Table1[[#This Row],[Purchase Amount]]/10</f>
        <v>35.5</v>
      </c>
      <c r="L443">
        <f t="shared" si="6"/>
        <v>2024</v>
      </c>
      <c r="M443">
        <f>ROUNDUP(MONTH(Table1[[#This Row],[Date]])/3,0)</f>
        <v>1</v>
      </c>
      <c r="N443" t="str">
        <f>CONCATENATE(Table1[[#This Row],[Year]],"-Q",Table1[[#This Row],[Quarter]])</f>
        <v>2024-Q1</v>
      </c>
    </row>
    <row r="444" spans="1:14" x14ac:dyDescent="0.3">
      <c r="A444" t="s">
        <v>795</v>
      </c>
      <c r="B444" t="s">
        <v>249</v>
      </c>
      <c r="C444" t="s">
        <v>250</v>
      </c>
      <c r="D444" t="s">
        <v>251</v>
      </c>
      <c r="E444" t="s">
        <v>226</v>
      </c>
      <c r="F444" t="s">
        <v>185</v>
      </c>
      <c r="G444" t="s">
        <v>84</v>
      </c>
      <c r="H444" s="2">
        <v>45350</v>
      </c>
      <c r="I444" s="3">
        <v>1135</v>
      </c>
      <c r="J444" t="str">
        <f>IF(Table1[[#This Row],[Purchase Amount]]&gt;0,"Purchased Successfully","Not purchased Successfully" )</f>
        <v>Purchased Successfully</v>
      </c>
      <c r="K444" s="5">
        <f>Table1[[#This Row],[Purchase Amount]]/10</f>
        <v>113.5</v>
      </c>
      <c r="L444">
        <f t="shared" si="6"/>
        <v>2024</v>
      </c>
      <c r="M444">
        <f>ROUNDUP(MONTH(Table1[[#This Row],[Date]])/3,0)</f>
        <v>1</v>
      </c>
      <c r="N444" t="str">
        <f>CONCATENATE(Table1[[#This Row],[Year]],"-Q",Table1[[#This Row],[Quarter]])</f>
        <v>2024-Q1</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7B20-D5F5-4E88-B366-8F25F2E1C3CB}">
  <dimension ref="A1:B67"/>
  <sheetViews>
    <sheetView workbookViewId="0">
      <selection activeCell="E7" sqref="E7:AD25"/>
    </sheetView>
  </sheetViews>
  <sheetFormatPr defaultRowHeight="14.4" x14ac:dyDescent="0.3"/>
  <cols>
    <col min="1" max="1" width="25.6640625" bestFit="1" customWidth="1"/>
    <col min="2" max="2" width="13.109375" bestFit="1" customWidth="1"/>
    <col min="3" max="3" width="21.77734375" bestFit="1" customWidth="1"/>
    <col min="4" max="17" width="3" bestFit="1" customWidth="1"/>
    <col min="18" max="145" width="4" bestFit="1" customWidth="1"/>
    <col min="146" max="202" width="5" bestFit="1" customWidth="1"/>
    <col min="203" max="203" width="7" bestFit="1" customWidth="1"/>
    <col min="204" max="204" width="10.5546875" bestFit="1" customWidth="1"/>
  </cols>
  <sheetData>
    <row r="1" spans="1:2" x14ac:dyDescent="0.3">
      <c r="A1" s="6" t="s">
        <v>814</v>
      </c>
      <c r="B1" t="s">
        <v>818</v>
      </c>
    </row>
    <row r="2" spans="1:2" x14ac:dyDescent="0.3">
      <c r="A2" s="6" t="s">
        <v>804</v>
      </c>
      <c r="B2" t="s">
        <v>818</v>
      </c>
    </row>
    <row r="4" spans="1:2" x14ac:dyDescent="0.3">
      <c r="A4" s="6" t="s">
        <v>805</v>
      </c>
      <c r="B4" t="s">
        <v>806</v>
      </c>
    </row>
    <row r="5" spans="1:2" x14ac:dyDescent="0.3">
      <c r="A5" s="7" t="s">
        <v>63</v>
      </c>
      <c r="B5" s="9">
        <v>18</v>
      </c>
    </row>
    <row r="6" spans="1:2" x14ac:dyDescent="0.3">
      <c r="A6" s="7" t="s">
        <v>25</v>
      </c>
      <c r="B6" s="9">
        <v>17</v>
      </c>
    </row>
    <row r="7" spans="1:2" x14ac:dyDescent="0.3">
      <c r="A7" s="7" t="s">
        <v>47</v>
      </c>
      <c r="B7" s="9">
        <v>16</v>
      </c>
    </row>
    <row r="8" spans="1:2" x14ac:dyDescent="0.3">
      <c r="A8" s="7" t="s">
        <v>279</v>
      </c>
      <c r="B8" s="9">
        <v>16</v>
      </c>
    </row>
    <row r="9" spans="1:2" x14ac:dyDescent="0.3">
      <c r="A9" s="7" t="s">
        <v>185</v>
      </c>
      <c r="B9" s="9">
        <v>16</v>
      </c>
    </row>
    <row r="10" spans="1:2" x14ac:dyDescent="0.3">
      <c r="A10" s="7" t="s">
        <v>151</v>
      </c>
      <c r="B10" s="9">
        <v>13</v>
      </c>
    </row>
    <row r="11" spans="1:2" x14ac:dyDescent="0.3">
      <c r="A11" s="7" t="s">
        <v>141</v>
      </c>
      <c r="B11" s="9">
        <v>13</v>
      </c>
    </row>
    <row r="12" spans="1:2" x14ac:dyDescent="0.3">
      <c r="A12" s="7" t="s">
        <v>52</v>
      </c>
      <c r="B12" s="9">
        <v>12</v>
      </c>
    </row>
    <row r="13" spans="1:2" x14ac:dyDescent="0.3">
      <c r="A13" s="7" t="s">
        <v>96</v>
      </c>
      <c r="B13" s="9">
        <v>12</v>
      </c>
    </row>
    <row r="14" spans="1:2" x14ac:dyDescent="0.3">
      <c r="A14" s="7" t="s">
        <v>122</v>
      </c>
      <c r="B14" s="9">
        <v>12</v>
      </c>
    </row>
    <row r="15" spans="1:2" x14ac:dyDescent="0.3">
      <c r="A15" s="7" t="s">
        <v>83</v>
      </c>
      <c r="B15" s="9">
        <v>12</v>
      </c>
    </row>
    <row r="16" spans="1:2" x14ac:dyDescent="0.3">
      <c r="A16" s="7" t="s">
        <v>297</v>
      </c>
      <c r="B16" s="9">
        <v>10</v>
      </c>
    </row>
    <row r="17" spans="1:2" x14ac:dyDescent="0.3">
      <c r="A17" s="7" t="s">
        <v>322</v>
      </c>
      <c r="B17" s="9">
        <v>10</v>
      </c>
    </row>
    <row r="18" spans="1:2" x14ac:dyDescent="0.3">
      <c r="A18" s="7" t="s">
        <v>232</v>
      </c>
      <c r="B18" s="9">
        <v>10</v>
      </c>
    </row>
    <row r="19" spans="1:2" x14ac:dyDescent="0.3">
      <c r="A19" s="7" t="s">
        <v>211</v>
      </c>
      <c r="B19" s="9">
        <v>10</v>
      </c>
    </row>
    <row r="20" spans="1:2" x14ac:dyDescent="0.3">
      <c r="A20" s="7" t="s">
        <v>116</v>
      </c>
      <c r="B20" s="9">
        <v>9</v>
      </c>
    </row>
    <row r="21" spans="1:2" x14ac:dyDescent="0.3">
      <c r="A21" s="7" t="s">
        <v>221</v>
      </c>
      <c r="B21" s="9">
        <v>9</v>
      </c>
    </row>
    <row r="22" spans="1:2" x14ac:dyDescent="0.3">
      <c r="A22" s="7" t="s">
        <v>102</v>
      </c>
      <c r="B22" s="9">
        <v>9</v>
      </c>
    </row>
    <row r="23" spans="1:2" x14ac:dyDescent="0.3">
      <c r="A23" s="7" t="s">
        <v>440</v>
      </c>
      <c r="B23" s="9">
        <v>9</v>
      </c>
    </row>
    <row r="24" spans="1:2" x14ac:dyDescent="0.3">
      <c r="A24" s="7" t="s">
        <v>164</v>
      </c>
      <c r="B24" s="9">
        <v>8</v>
      </c>
    </row>
    <row r="25" spans="1:2" x14ac:dyDescent="0.3">
      <c r="A25" s="7" t="s">
        <v>36</v>
      </c>
      <c r="B25" s="9">
        <v>8</v>
      </c>
    </row>
    <row r="26" spans="1:2" x14ac:dyDescent="0.3">
      <c r="A26" s="7" t="s">
        <v>136</v>
      </c>
      <c r="B26" s="9">
        <v>7</v>
      </c>
    </row>
    <row r="27" spans="1:2" x14ac:dyDescent="0.3">
      <c r="A27" s="7" t="s">
        <v>5</v>
      </c>
      <c r="B27" s="9">
        <v>7</v>
      </c>
    </row>
    <row r="28" spans="1:2" x14ac:dyDescent="0.3">
      <c r="A28" s="7" t="s">
        <v>153</v>
      </c>
      <c r="B28" s="9">
        <v>7</v>
      </c>
    </row>
    <row r="29" spans="1:2" x14ac:dyDescent="0.3">
      <c r="A29" s="7" t="s">
        <v>302</v>
      </c>
      <c r="B29" s="9">
        <v>7</v>
      </c>
    </row>
    <row r="30" spans="1:2" x14ac:dyDescent="0.3">
      <c r="A30" s="7" t="s">
        <v>227</v>
      </c>
      <c r="B30" s="9">
        <v>7</v>
      </c>
    </row>
    <row r="31" spans="1:2" x14ac:dyDescent="0.3">
      <c r="A31" s="7" t="s">
        <v>68</v>
      </c>
      <c r="B31" s="9">
        <v>6</v>
      </c>
    </row>
    <row r="32" spans="1:2" x14ac:dyDescent="0.3">
      <c r="A32" s="7" t="s">
        <v>146</v>
      </c>
      <c r="B32" s="9">
        <v>6</v>
      </c>
    </row>
    <row r="33" spans="1:2" x14ac:dyDescent="0.3">
      <c r="A33" s="7" t="s">
        <v>31</v>
      </c>
      <c r="B33" s="9">
        <v>6</v>
      </c>
    </row>
    <row r="34" spans="1:2" x14ac:dyDescent="0.3">
      <c r="A34" s="7" t="s">
        <v>356</v>
      </c>
      <c r="B34" s="9">
        <v>6</v>
      </c>
    </row>
    <row r="35" spans="1:2" x14ac:dyDescent="0.3">
      <c r="A35" s="7" t="s">
        <v>444</v>
      </c>
      <c r="B35" s="9">
        <v>6</v>
      </c>
    </row>
    <row r="36" spans="1:2" x14ac:dyDescent="0.3">
      <c r="A36" s="7" t="s">
        <v>495</v>
      </c>
      <c r="B36" s="9">
        <v>6</v>
      </c>
    </row>
    <row r="37" spans="1:2" x14ac:dyDescent="0.3">
      <c r="A37" s="7" t="s">
        <v>130</v>
      </c>
      <c r="B37" s="9">
        <v>6</v>
      </c>
    </row>
    <row r="38" spans="1:2" x14ac:dyDescent="0.3">
      <c r="A38" s="7" t="s">
        <v>42</v>
      </c>
      <c r="B38" s="9">
        <v>6</v>
      </c>
    </row>
    <row r="39" spans="1:2" x14ac:dyDescent="0.3">
      <c r="A39" s="7" t="s">
        <v>176</v>
      </c>
      <c r="B39" s="9">
        <v>6</v>
      </c>
    </row>
    <row r="40" spans="1:2" x14ac:dyDescent="0.3">
      <c r="A40" s="7" t="s">
        <v>200</v>
      </c>
      <c r="B40" s="9">
        <v>6</v>
      </c>
    </row>
    <row r="41" spans="1:2" x14ac:dyDescent="0.3">
      <c r="A41" s="7" t="s">
        <v>342</v>
      </c>
      <c r="B41" s="9">
        <v>6</v>
      </c>
    </row>
    <row r="42" spans="1:2" x14ac:dyDescent="0.3">
      <c r="A42" s="7" t="s">
        <v>19</v>
      </c>
      <c r="B42" s="9">
        <v>6</v>
      </c>
    </row>
    <row r="43" spans="1:2" x14ac:dyDescent="0.3">
      <c r="A43" s="7" t="s">
        <v>216</v>
      </c>
      <c r="B43" s="9">
        <v>5</v>
      </c>
    </row>
    <row r="44" spans="1:2" x14ac:dyDescent="0.3">
      <c r="A44" s="7" t="s">
        <v>57</v>
      </c>
      <c r="B44" s="9">
        <v>5</v>
      </c>
    </row>
    <row r="45" spans="1:2" x14ac:dyDescent="0.3">
      <c r="A45" s="7" t="s">
        <v>166</v>
      </c>
      <c r="B45" s="9">
        <v>5</v>
      </c>
    </row>
    <row r="46" spans="1:2" x14ac:dyDescent="0.3">
      <c r="A46" s="7" t="s">
        <v>474</v>
      </c>
      <c r="B46" s="9">
        <v>5</v>
      </c>
    </row>
    <row r="47" spans="1:2" x14ac:dyDescent="0.3">
      <c r="A47" s="7" t="s">
        <v>420</v>
      </c>
      <c r="B47" s="9">
        <v>5</v>
      </c>
    </row>
    <row r="48" spans="1:2" x14ac:dyDescent="0.3">
      <c r="A48" s="7" t="s">
        <v>372</v>
      </c>
      <c r="B48" s="9">
        <v>5</v>
      </c>
    </row>
    <row r="49" spans="1:2" x14ac:dyDescent="0.3">
      <c r="A49" s="7" t="s">
        <v>403</v>
      </c>
      <c r="B49" s="9">
        <v>4</v>
      </c>
    </row>
    <row r="50" spans="1:2" x14ac:dyDescent="0.3">
      <c r="A50" s="7" t="s">
        <v>171</v>
      </c>
      <c r="B50" s="9">
        <v>4</v>
      </c>
    </row>
    <row r="51" spans="1:2" x14ac:dyDescent="0.3">
      <c r="A51" s="7" t="s">
        <v>247</v>
      </c>
      <c r="B51" s="9">
        <v>4</v>
      </c>
    </row>
    <row r="52" spans="1:2" x14ac:dyDescent="0.3">
      <c r="A52" s="7" t="s">
        <v>111</v>
      </c>
      <c r="B52" s="9">
        <v>4</v>
      </c>
    </row>
    <row r="53" spans="1:2" x14ac:dyDescent="0.3">
      <c r="A53" s="7" t="s">
        <v>639</v>
      </c>
      <c r="B53" s="9">
        <v>4</v>
      </c>
    </row>
    <row r="54" spans="1:2" x14ac:dyDescent="0.3">
      <c r="A54" s="7" t="s">
        <v>256</v>
      </c>
      <c r="B54" s="9">
        <v>4</v>
      </c>
    </row>
    <row r="55" spans="1:2" x14ac:dyDescent="0.3">
      <c r="A55" s="7" t="s">
        <v>541</v>
      </c>
      <c r="B55" s="9">
        <v>4</v>
      </c>
    </row>
    <row r="56" spans="1:2" x14ac:dyDescent="0.3">
      <c r="A56" s="7" t="s">
        <v>158</v>
      </c>
      <c r="B56" s="9">
        <v>4</v>
      </c>
    </row>
    <row r="57" spans="1:2" x14ac:dyDescent="0.3">
      <c r="A57" s="7" t="s">
        <v>90</v>
      </c>
      <c r="B57" s="9">
        <v>4</v>
      </c>
    </row>
    <row r="58" spans="1:2" x14ac:dyDescent="0.3">
      <c r="A58" s="7" t="s">
        <v>194</v>
      </c>
      <c r="B58" s="9">
        <v>3</v>
      </c>
    </row>
    <row r="59" spans="1:2" x14ac:dyDescent="0.3">
      <c r="A59" s="7" t="s">
        <v>73</v>
      </c>
      <c r="B59" s="9">
        <v>3</v>
      </c>
    </row>
    <row r="60" spans="1:2" x14ac:dyDescent="0.3">
      <c r="A60" s="7" t="s">
        <v>340</v>
      </c>
      <c r="B60" s="9">
        <v>3</v>
      </c>
    </row>
    <row r="61" spans="1:2" x14ac:dyDescent="0.3">
      <c r="A61" s="7" t="s">
        <v>427</v>
      </c>
      <c r="B61" s="9">
        <v>3</v>
      </c>
    </row>
    <row r="62" spans="1:2" x14ac:dyDescent="0.3">
      <c r="A62" s="7" t="s">
        <v>555</v>
      </c>
      <c r="B62" s="9">
        <v>2</v>
      </c>
    </row>
    <row r="63" spans="1:2" x14ac:dyDescent="0.3">
      <c r="A63" s="7" t="s">
        <v>502</v>
      </c>
      <c r="B63" s="9">
        <v>2</v>
      </c>
    </row>
    <row r="64" spans="1:2" x14ac:dyDescent="0.3">
      <c r="A64" s="7" t="s">
        <v>299</v>
      </c>
      <c r="B64" s="9">
        <v>2</v>
      </c>
    </row>
    <row r="65" spans="1:2" x14ac:dyDescent="0.3">
      <c r="A65" s="7" t="s">
        <v>12</v>
      </c>
      <c r="B65" s="9">
        <v>2</v>
      </c>
    </row>
    <row r="66" spans="1:2" x14ac:dyDescent="0.3">
      <c r="A66" s="7" t="s">
        <v>395</v>
      </c>
      <c r="B66" s="9">
        <v>1</v>
      </c>
    </row>
    <row r="67" spans="1:2" x14ac:dyDescent="0.3">
      <c r="A67" s="7" t="s">
        <v>807</v>
      </c>
      <c r="B67" s="9">
        <v>443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2BD5-048A-4C87-9523-80AC924F65FF}">
  <dimension ref="A1:B16"/>
  <sheetViews>
    <sheetView workbookViewId="0">
      <selection activeCell="B2" sqref="B2:B11"/>
    </sheetView>
  </sheetViews>
  <sheetFormatPr defaultRowHeight="14.4" x14ac:dyDescent="0.3"/>
  <cols>
    <col min="1" max="1" width="18" bestFit="1" customWidth="1"/>
    <col min="2" max="2" width="21.77734375" bestFit="1" customWidth="1"/>
    <col min="3" max="3" width="11.5546875" bestFit="1" customWidth="1"/>
  </cols>
  <sheetData>
    <row r="1" spans="1:2" x14ac:dyDescent="0.3">
      <c r="A1" s="6" t="s">
        <v>805</v>
      </c>
      <c r="B1" t="s">
        <v>808</v>
      </c>
    </row>
    <row r="2" spans="1:2" x14ac:dyDescent="0.3">
      <c r="A2" s="7" t="s">
        <v>89</v>
      </c>
      <c r="B2" s="9">
        <v>14730</v>
      </c>
    </row>
    <row r="3" spans="1:2" x14ac:dyDescent="0.3">
      <c r="A3" s="7" t="s">
        <v>163</v>
      </c>
      <c r="B3" s="9">
        <v>1610</v>
      </c>
    </row>
    <row r="4" spans="1:2" x14ac:dyDescent="0.3">
      <c r="A4" s="7" t="s">
        <v>11</v>
      </c>
      <c r="B4" s="9">
        <v>24040</v>
      </c>
    </row>
    <row r="5" spans="1:2" x14ac:dyDescent="0.3">
      <c r="A5" s="7" t="s">
        <v>101</v>
      </c>
      <c r="B5" s="9">
        <v>11705</v>
      </c>
    </row>
    <row r="6" spans="1:2" x14ac:dyDescent="0.3">
      <c r="A6" s="7" t="s">
        <v>24</v>
      </c>
      <c r="B6" s="9">
        <v>26090</v>
      </c>
    </row>
    <row r="7" spans="1:2" x14ac:dyDescent="0.3">
      <c r="A7" s="7" t="s">
        <v>82</v>
      </c>
      <c r="B7" s="9">
        <v>6905</v>
      </c>
    </row>
    <row r="8" spans="1:2" x14ac:dyDescent="0.3">
      <c r="A8" s="7" t="s">
        <v>135</v>
      </c>
      <c r="B8" s="9">
        <v>7900</v>
      </c>
    </row>
    <row r="9" spans="1:2" x14ac:dyDescent="0.3">
      <c r="A9" s="7" t="s">
        <v>4</v>
      </c>
      <c r="B9" s="9">
        <v>34705</v>
      </c>
    </row>
    <row r="10" spans="1:2" x14ac:dyDescent="0.3">
      <c r="A10" s="7" t="s">
        <v>210</v>
      </c>
      <c r="B10" s="9">
        <v>1800</v>
      </c>
    </row>
    <row r="11" spans="1:2" x14ac:dyDescent="0.3">
      <c r="A11" s="7" t="s">
        <v>41</v>
      </c>
      <c r="B11" s="9">
        <v>35225</v>
      </c>
    </row>
    <row r="12" spans="1:2" x14ac:dyDescent="0.3">
      <c r="A12" s="7" t="s">
        <v>18</v>
      </c>
      <c r="B12" s="9">
        <v>20600</v>
      </c>
    </row>
    <row r="13" spans="1:2" x14ac:dyDescent="0.3">
      <c r="A13" s="7" t="s">
        <v>226</v>
      </c>
      <c r="B13" s="9">
        <v>4665</v>
      </c>
    </row>
    <row r="14" spans="1:2" x14ac:dyDescent="0.3">
      <c r="A14" s="7" t="s">
        <v>62</v>
      </c>
      <c r="B14" s="9">
        <v>16165</v>
      </c>
    </row>
    <row r="15" spans="1:2" x14ac:dyDescent="0.3">
      <c r="A15" s="7" t="s">
        <v>265</v>
      </c>
      <c r="B15" s="9">
        <v>7410</v>
      </c>
    </row>
    <row r="16" spans="1:2" x14ac:dyDescent="0.3">
      <c r="A16" s="7" t="s">
        <v>807</v>
      </c>
      <c r="B16" s="9">
        <v>213550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50DD9-193D-434E-9C6E-6A57CC7FFEF7}">
  <dimension ref="A1:F9"/>
  <sheetViews>
    <sheetView workbookViewId="0">
      <selection activeCell="G8" sqref="G8:K26"/>
    </sheetView>
  </sheetViews>
  <sheetFormatPr defaultRowHeight="14.4" x14ac:dyDescent="0.3"/>
  <cols>
    <col min="1" max="1" width="15.33203125" bestFit="1" customWidth="1"/>
    <col min="2" max="2" width="15.5546875" bestFit="1" customWidth="1"/>
    <col min="3" max="3" width="7.109375" bestFit="1" customWidth="1"/>
    <col min="4" max="4" width="8" bestFit="1" customWidth="1"/>
    <col min="5" max="5" width="7.88671875" bestFit="1" customWidth="1"/>
    <col min="6" max="6" width="10.5546875" bestFit="1" customWidth="1"/>
    <col min="7" max="7" width="21.77734375" bestFit="1" customWidth="1"/>
    <col min="8" max="8" width="11.5546875" bestFit="1" customWidth="1"/>
    <col min="9" max="9" width="21.77734375" bestFit="1" customWidth="1"/>
    <col min="10" max="10" width="16.109375" bestFit="1" customWidth="1"/>
    <col min="11" max="11" width="26.33203125" bestFit="1" customWidth="1"/>
    <col min="12" max="12" width="8" bestFit="1" customWidth="1"/>
    <col min="13" max="13" width="7.88671875" bestFit="1" customWidth="1"/>
    <col min="14" max="14" width="26.33203125" bestFit="1" customWidth="1"/>
    <col min="15" max="15" width="16.109375" bestFit="1" customWidth="1"/>
    <col min="16" max="16" width="17.6640625" bestFit="1" customWidth="1"/>
  </cols>
  <sheetData>
    <row r="1" spans="1:6" x14ac:dyDescent="0.3">
      <c r="A1" s="6" t="s">
        <v>804</v>
      </c>
      <c r="B1" t="s">
        <v>818</v>
      </c>
    </row>
    <row r="3" spans="1:6" x14ac:dyDescent="0.3">
      <c r="A3" s="6" t="s">
        <v>811</v>
      </c>
      <c r="B3" s="6" t="s">
        <v>817</v>
      </c>
    </row>
    <row r="4" spans="1:6" x14ac:dyDescent="0.3">
      <c r="A4" s="6" t="s">
        <v>805</v>
      </c>
      <c r="B4" t="s">
        <v>13</v>
      </c>
      <c r="C4" t="s">
        <v>26</v>
      </c>
      <c r="D4" t="s">
        <v>84</v>
      </c>
      <c r="E4" t="s">
        <v>6</v>
      </c>
      <c r="F4" t="s">
        <v>807</v>
      </c>
    </row>
    <row r="5" spans="1:6" x14ac:dyDescent="0.3">
      <c r="A5" s="7" t="s">
        <v>812</v>
      </c>
      <c r="B5" s="9">
        <v>2085.5</v>
      </c>
      <c r="C5" s="9">
        <v>2382.5</v>
      </c>
      <c r="D5" s="9">
        <v>462.5</v>
      </c>
      <c r="E5" s="9">
        <v>3430</v>
      </c>
      <c r="F5" s="9">
        <v>8360.5</v>
      </c>
    </row>
    <row r="6" spans="1:6" x14ac:dyDescent="0.3">
      <c r="A6" s="8" t="s">
        <v>819</v>
      </c>
      <c r="B6" s="9">
        <v>2085.5</v>
      </c>
      <c r="C6" s="9">
        <v>2382.5</v>
      </c>
      <c r="D6" s="9">
        <v>462.5</v>
      </c>
      <c r="E6" s="9">
        <v>3430</v>
      </c>
      <c r="F6" s="9">
        <v>8360.5</v>
      </c>
    </row>
    <row r="7" spans="1:6" x14ac:dyDescent="0.3">
      <c r="A7" s="7" t="s">
        <v>813</v>
      </c>
      <c r="B7" s="9">
        <v>4098</v>
      </c>
      <c r="C7" s="9">
        <v>3224.5</v>
      </c>
      <c r="D7" s="9">
        <v>995</v>
      </c>
      <c r="E7" s="9">
        <v>4677</v>
      </c>
      <c r="F7" s="9">
        <v>12994.5</v>
      </c>
    </row>
    <row r="8" spans="1:6" x14ac:dyDescent="0.3">
      <c r="A8" s="8" t="s">
        <v>820</v>
      </c>
      <c r="B8" s="9">
        <v>4098</v>
      </c>
      <c r="C8" s="9">
        <v>3224.5</v>
      </c>
      <c r="D8" s="9">
        <v>995</v>
      </c>
      <c r="E8" s="9">
        <v>4677</v>
      </c>
      <c r="F8" s="9">
        <v>12994.5</v>
      </c>
    </row>
    <row r="9" spans="1:6" x14ac:dyDescent="0.3">
      <c r="A9" s="7" t="s">
        <v>807</v>
      </c>
      <c r="B9" s="9">
        <v>6183.5</v>
      </c>
      <c r="C9" s="9">
        <v>5607</v>
      </c>
      <c r="D9" s="9">
        <v>1457.5</v>
      </c>
      <c r="E9" s="9">
        <v>8107</v>
      </c>
      <c r="F9" s="9">
        <v>21355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CEF83-24D2-45A9-A3A1-8EB4184DB67F}">
  <dimension ref="A1:H2"/>
  <sheetViews>
    <sheetView workbookViewId="0">
      <selection activeCell="G9" sqref="G9"/>
    </sheetView>
  </sheetViews>
  <sheetFormatPr defaultRowHeight="14.4" x14ac:dyDescent="0.3"/>
  <cols>
    <col min="1" max="1" width="9.77734375" bestFit="1" customWidth="1"/>
    <col min="2" max="2" width="13.88671875" bestFit="1" customWidth="1"/>
    <col min="3" max="3" width="26" bestFit="1" customWidth="1"/>
    <col min="4" max="4" width="13.6640625" bestFit="1" customWidth="1"/>
    <col min="5" max="5" width="11.44140625" bestFit="1" customWidth="1"/>
    <col min="6" max="6" width="20.21875" bestFit="1" customWidth="1"/>
    <col min="7" max="7" width="20.109375" bestFit="1" customWidth="1"/>
    <col min="8" max="8" width="10.88671875" bestFit="1" customWidth="1"/>
    <col min="9" max="9" width="7.33203125" bestFit="1" customWidth="1"/>
    <col min="10" max="10" width="11.44140625" bestFit="1" customWidth="1"/>
    <col min="11" max="11" width="12.44140625" bestFit="1" customWidth="1"/>
    <col min="12" max="12" width="20.109375" bestFit="1" customWidth="1"/>
    <col min="14" max="14" width="10.88671875" bestFit="1" customWidth="1"/>
  </cols>
  <sheetData>
    <row r="1" spans="1:8" x14ac:dyDescent="0.3">
      <c r="A1" s="10" t="s">
        <v>797</v>
      </c>
      <c r="B1" s="10" t="s">
        <v>798</v>
      </c>
      <c r="C1" s="10" t="s">
        <v>821</v>
      </c>
      <c r="D1" s="10" t="s">
        <v>800</v>
      </c>
      <c r="E1" s="10" t="s">
        <v>822</v>
      </c>
      <c r="F1" s="10" t="s">
        <v>823</v>
      </c>
      <c r="G1" s="10" t="s">
        <v>824</v>
      </c>
      <c r="H1" s="10" t="s">
        <v>825</v>
      </c>
    </row>
    <row r="2" spans="1:8" x14ac:dyDescent="0.3">
      <c r="A2" t="s">
        <v>305</v>
      </c>
      <c r="B2" t="str">
        <f>_xlfn.XLOOKUP('Specific Analysis'!C2,'Given Data'!D:D,'Given Data'!C:C)</f>
        <v>Shashank Sapra</v>
      </c>
      <c r="C2" t="str">
        <f>VLOOKUP(A2,'Given Data'!B:D,3,0)</f>
        <v>sshashank.sapra@oaic.gov.au</v>
      </c>
      <c r="D2" t="str">
        <f>VLOOKUP(A2,'Given Data'!B:E,4,0)</f>
        <v>Office Assistant</v>
      </c>
      <c r="E2">
        <f>SUMIF('Given Data'!B:B,'Specific Analysis'!A2,'Given Data'!I:I)</f>
        <v>5335</v>
      </c>
      <c r="F2">
        <f>COUNTIFS('Given Data'!B:B,'Specific Analysis'!A2,'Given Data'!J:J,"Purchased Successfully")</f>
        <v>6</v>
      </c>
      <c r="G2">
        <f>COUNTIFS('Given Data'!B:B,'Specific Analysis'!A2)</f>
        <v>9</v>
      </c>
      <c r="H2">
        <f>_xlfn.MAXIFS('Given Data'!I:I,'Given Data'!B:B,'Specific Analysis'!A2)</f>
        <v>1415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16A82-AA60-4D7F-A1E5-684236A89439}">
  <dimension ref="A1:D9"/>
  <sheetViews>
    <sheetView workbookViewId="0">
      <selection activeCell="A6" sqref="A3:D9"/>
    </sheetView>
  </sheetViews>
  <sheetFormatPr defaultRowHeight="14.4" x14ac:dyDescent="0.3"/>
  <cols>
    <col min="1" max="1" width="13.109375" bestFit="1" customWidth="1"/>
    <col min="2" max="2" width="15.5546875" bestFit="1" customWidth="1"/>
    <col min="3" max="3" width="5" bestFit="1" customWidth="1"/>
    <col min="4" max="4" width="10.5546875" bestFit="1" customWidth="1"/>
  </cols>
  <sheetData>
    <row r="1" spans="1:4" x14ac:dyDescent="0.3">
      <c r="A1" s="6" t="s">
        <v>809</v>
      </c>
      <c r="B1" t="s">
        <v>818</v>
      </c>
    </row>
    <row r="3" spans="1:4" x14ac:dyDescent="0.3">
      <c r="A3" s="6" t="s">
        <v>806</v>
      </c>
      <c r="B3" s="6" t="s">
        <v>817</v>
      </c>
    </row>
    <row r="4" spans="1:4" x14ac:dyDescent="0.3">
      <c r="A4" s="6" t="s">
        <v>805</v>
      </c>
      <c r="B4">
        <v>2023</v>
      </c>
      <c r="C4">
        <v>2024</v>
      </c>
      <c r="D4" t="s">
        <v>807</v>
      </c>
    </row>
    <row r="5" spans="1:4" x14ac:dyDescent="0.3">
      <c r="A5" s="7" t="s">
        <v>13</v>
      </c>
      <c r="B5" s="9">
        <v>47</v>
      </c>
      <c r="C5" s="9">
        <v>83</v>
      </c>
      <c r="D5" s="9">
        <v>130</v>
      </c>
    </row>
    <row r="6" spans="1:4" x14ac:dyDescent="0.3">
      <c r="A6" s="7" t="s">
        <v>26</v>
      </c>
      <c r="B6" s="9">
        <v>34</v>
      </c>
      <c r="C6" s="9">
        <v>71</v>
      </c>
      <c r="D6" s="9">
        <v>105</v>
      </c>
    </row>
    <row r="7" spans="1:4" x14ac:dyDescent="0.3">
      <c r="A7" s="7" t="s">
        <v>84</v>
      </c>
      <c r="B7" s="9">
        <v>9</v>
      </c>
      <c r="C7" s="9">
        <v>17</v>
      </c>
      <c r="D7" s="9">
        <v>26</v>
      </c>
    </row>
    <row r="8" spans="1:4" x14ac:dyDescent="0.3">
      <c r="A8" s="7" t="s">
        <v>6</v>
      </c>
      <c r="B8" s="9">
        <v>70</v>
      </c>
      <c r="C8" s="9">
        <v>112</v>
      </c>
      <c r="D8" s="9">
        <v>182</v>
      </c>
    </row>
    <row r="9" spans="1:4" x14ac:dyDescent="0.3">
      <c r="A9" s="7" t="s">
        <v>807</v>
      </c>
      <c r="B9" s="9">
        <v>160</v>
      </c>
      <c r="C9" s="9">
        <v>283</v>
      </c>
      <c r="D9" s="9">
        <v>443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12026-290F-4050-B82D-480116B9A8E9}">
  <dimension ref="A1"/>
  <sheetViews>
    <sheetView tabSelected="1" workbookViewId="0">
      <selection activeCell="I11" sqref="I11"/>
    </sheetView>
  </sheetViews>
  <sheetFormatPr defaultRowHeight="14.4" x14ac:dyDescent="0.3"/>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A6EA-070F-4C5C-BA97-77F6CEB04D3D}">
  <dimension ref="A1"/>
  <sheetViews>
    <sheetView workbookViewId="0">
      <selection activeCell="M21" sqref="M21"/>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Given Data</vt:lpstr>
      <vt:lpstr>Product Analysis</vt:lpstr>
      <vt:lpstr>Customer Analysis</vt:lpstr>
      <vt:lpstr>Sales Analysis</vt:lpstr>
      <vt:lpstr>Specific Analysis</vt:lpstr>
      <vt:lpstr>Platform Analysis</vt:lpstr>
      <vt:lpstr>Dashboard Analysis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Booragadda Dheeraj</dc:creator>
  <cp:lastModifiedBy>Akash Raghuram R L</cp:lastModifiedBy>
  <cp:lastPrinted>2024-04-24T05:52:20Z</cp:lastPrinted>
  <dcterms:created xsi:type="dcterms:W3CDTF">2024-04-23T07:40:02Z</dcterms:created>
  <dcterms:modified xsi:type="dcterms:W3CDTF">2024-04-24T06:40:10Z</dcterms:modified>
</cp:coreProperties>
</file>