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bookViews>
    <workbookView xWindow="0" yWindow="0" windowWidth="20490" windowHeight="7620" tabRatio="536"/>
  </bookViews>
  <sheets>
    <sheet name="Analysis" sheetId="4" r:id="rId1"/>
    <sheet name="nifty" sheetId="2" r:id="rId2"/>
    <sheet name="banknifty" sheetId="1" r:id="rId3"/>
    <sheet name="cookies" sheetId="3" r:id="rId4"/>
  </sheets>
  <definedNames>
    <definedName name="cookie2">Table3[cookie]</definedName>
    <definedName name="ExternalData_1" localSheetId="2" hidden="1">banknifty!$B$4:$AE$845</definedName>
    <definedName name="ExternalData_1" localSheetId="1" hidden="1">nifty!$B$4:$AE$948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7" i="4"/>
  <c r="C6" i="4"/>
  <c r="C5" i="4"/>
  <c r="C4" i="4"/>
  <c r="C2" i="4"/>
  <c r="C3" i="4"/>
  <c r="G18" i="4" l="1"/>
  <c r="B8" i="4" l="1"/>
  <c r="B7" i="4"/>
  <c r="B6" i="4"/>
  <c r="B5" i="4"/>
  <c r="H4" i="4"/>
  <c r="H3" i="4"/>
  <c r="H2" i="4"/>
  <c r="F4" i="4"/>
  <c r="F3" i="4"/>
  <c r="F2" i="4"/>
  <c r="I4" i="4" l="1"/>
  <c r="I2" i="4"/>
  <c r="I3" i="4"/>
  <c r="K3" i="4"/>
  <c r="E7" i="4"/>
  <c r="F7" i="4"/>
  <c r="L3" i="4"/>
  <c r="G19" i="4"/>
  <c r="J19" i="4" l="1"/>
  <c r="I19" i="4"/>
  <c r="D19" i="4"/>
  <c r="E19" i="4"/>
  <c r="H19" i="4"/>
  <c r="M19" i="4"/>
  <c r="C19" i="4"/>
  <c r="L19" i="4"/>
  <c r="K19" i="4"/>
  <c r="F19" i="4"/>
  <c r="B19" i="4"/>
  <c r="A19" i="4"/>
  <c r="G20" i="4"/>
  <c r="G21" i="4" s="1"/>
  <c r="G22" i="4" s="1"/>
  <c r="G23" i="4" s="1"/>
  <c r="G24" i="4" s="1"/>
  <c r="G25" i="4" s="1"/>
  <c r="B25" i="4" s="1"/>
  <c r="J18" i="4"/>
  <c r="M18" i="4"/>
  <c r="L18" i="4"/>
  <c r="K18" i="4"/>
  <c r="A18" i="4"/>
  <c r="C18" i="4"/>
  <c r="E18" i="4"/>
  <c r="H18" i="4"/>
  <c r="I18" i="4"/>
  <c r="B18" i="4"/>
  <c r="D18" i="4"/>
  <c r="F18" i="4"/>
  <c r="B22" i="4"/>
  <c r="G17" i="4"/>
  <c r="G16" i="4" s="1"/>
  <c r="C25" i="4"/>
  <c r="C21" i="4"/>
  <c r="L23" i="4"/>
  <c r="K25" i="4"/>
  <c r="K21" i="4"/>
  <c r="A23" i="4"/>
  <c r="M25" i="4"/>
  <c r="M21" i="4"/>
  <c r="I25" i="4"/>
  <c r="J24" i="4"/>
  <c r="F24" i="4"/>
  <c r="D23" i="4"/>
  <c r="F22" i="4"/>
  <c r="E22" i="4"/>
  <c r="F20" i="4"/>
  <c r="F21" i="4"/>
  <c r="E21" i="4"/>
  <c r="C23" i="4" l="1"/>
  <c r="I21" i="4"/>
  <c r="I20" i="4"/>
  <c r="J20" i="4"/>
  <c r="J22" i="4"/>
  <c r="J23" i="4"/>
  <c r="H23" i="4"/>
  <c r="E24" i="4"/>
  <c r="J25" i="4"/>
  <c r="H25" i="4"/>
  <c r="M22" i="4"/>
  <c r="A20" i="4"/>
  <c r="A24" i="4"/>
  <c r="K22" i="4"/>
  <c r="L20" i="4"/>
  <c r="L24" i="4"/>
  <c r="C22" i="4"/>
  <c r="B20" i="4"/>
  <c r="B23" i="4"/>
  <c r="D21" i="4"/>
  <c r="D20" i="4"/>
  <c r="E20" i="4"/>
  <c r="D22" i="4"/>
  <c r="I23" i="4"/>
  <c r="F23" i="4"/>
  <c r="D24" i="4"/>
  <c r="E25" i="4"/>
  <c r="F25" i="4"/>
  <c r="M23" i="4"/>
  <c r="A21" i="4"/>
  <c r="A25" i="4"/>
  <c r="K23" i="4"/>
  <c r="L21" i="4"/>
  <c r="L25" i="4"/>
  <c r="B24" i="4"/>
  <c r="J21" i="4"/>
  <c r="H21" i="4"/>
  <c r="H20" i="4"/>
  <c r="H22" i="4"/>
  <c r="I22" i="4"/>
  <c r="E23" i="4"/>
  <c r="I24" i="4"/>
  <c r="H24" i="4"/>
  <c r="D25" i="4"/>
  <c r="M20" i="4"/>
  <c r="M24" i="4"/>
  <c r="A22" i="4"/>
  <c r="K20" i="4"/>
  <c r="K24" i="4"/>
  <c r="L22" i="4"/>
  <c r="C20" i="4"/>
  <c r="C24" i="4"/>
  <c r="B21" i="4"/>
  <c r="L4" i="4"/>
  <c r="K4" i="4"/>
  <c r="D16" i="4"/>
  <c r="C16" i="4"/>
  <c r="K16" i="4"/>
  <c r="A16" i="4"/>
  <c r="B16" i="4"/>
  <c r="L16" i="4"/>
  <c r="J16" i="4"/>
  <c r="H16" i="4"/>
  <c r="M16" i="4"/>
  <c r="I16" i="4"/>
  <c r="E16" i="4"/>
  <c r="F16" i="4"/>
  <c r="A17" i="4"/>
  <c r="K17" i="4"/>
  <c r="F17" i="4"/>
  <c r="D17" i="4"/>
  <c r="C17" i="4"/>
  <c r="H17" i="4"/>
  <c r="J17" i="4"/>
  <c r="M17" i="4"/>
  <c r="B17" i="4"/>
  <c r="E17" i="4"/>
  <c r="I17" i="4"/>
  <c r="L17" i="4"/>
  <c r="G15" i="4"/>
  <c r="L15" i="4" l="1"/>
  <c r="A15" i="4"/>
  <c r="F15" i="4"/>
  <c r="E15" i="4"/>
  <c r="D15" i="4"/>
  <c r="K15" i="4"/>
  <c r="C15" i="4"/>
  <c r="I15" i="4"/>
  <c r="B15" i="4"/>
  <c r="M15" i="4"/>
  <c r="J15" i="4"/>
  <c r="H15" i="4"/>
  <c r="G14" i="4"/>
  <c r="M14" i="4" l="1"/>
  <c r="C14" i="4"/>
  <c r="J14" i="4"/>
  <c r="I7" i="4" s="1"/>
  <c r="F14" i="4"/>
  <c r="L14" i="4"/>
  <c r="E14" i="4"/>
  <c r="B14" i="4"/>
  <c r="K14" i="4"/>
  <c r="H14" i="4"/>
  <c r="D14" i="4"/>
  <c r="H7" i="4" s="1"/>
  <c r="A14" i="4"/>
  <c r="I14" i="4"/>
  <c r="G13" i="4"/>
  <c r="K13" i="4" l="1"/>
  <c r="M13" i="4"/>
  <c r="B13" i="4"/>
  <c r="E13" i="4"/>
  <c r="C13" i="4"/>
  <c r="L13" i="4"/>
  <c r="D13" i="4"/>
  <c r="A13" i="4"/>
  <c r="J13" i="4"/>
  <c r="F13" i="4"/>
  <c r="H13" i="4"/>
  <c r="I13" i="4"/>
  <c r="G12" i="4"/>
  <c r="K12" i="4" l="1"/>
  <c r="A12" i="4"/>
  <c r="M12" i="4"/>
  <c r="I12" i="4"/>
  <c r="L12" i="4"/>
  <c r="H12" i="4"/>
  <c r="C12" i="4"/>
  <c r="F12" i="4"/>
  <c r="E12" i="4"/>
  <c r="J12" i="4"/>
  <c r="B12" i="4"/>
  <c r="D12" i="4"/>
  <c r="G11" i="4"/>
  <c r="A11" i="4" l="1"/>
  <c r="I11" i="4"/>
  <c r="J11" i="4"/>
  <c r="H11" i="4"/>
  <c r="C11" i="4"/>
  <c r="B11" i="4"/>
  <c r="K11" i="4"/>
  <c r="E11" i="4"/>
  <c r="D11" i="4"/>
  <c r="L11" i="4"/>
  <c r="M11" i="4"/>
  <c r="F11" i="4"/>
</calcChain>
</file>

<file path=xl/connections.xml><?xml version="1.0" encoding="utf-8"?>
<connections xmlns="http://schemas.openxmlformats.org/spreadsheetml/2006/main">
  <connection id="1" keepAlive="1" name="Query - banknifty" description="Connection to the 'banknifty' query in the workbook." type="5" refreshedVersion="6" background="1" saveData="1">
    <dbPr connection="Provider=Microsoft.Mashup.OleDb.1;Data Source=$Workbook$;Location=banknifty;Extended Properties=&quot;&quot;" command="SELECT * FROM [banknifty]"/>
  </connection>
  <connection id="2" keepAlive="1" name="Query - nifty" description="Connection to the 'nifty' query in the workbook." type="5" refreshedVersion="6" background="1" saveData="1">
    <dbPr connection="Provider=Microsoft.Mashup.OleDb.1;Data Source=$Workbook$;Location=nifty;Extended Properties=&quot;&quot;" command="SELECT * FROM [nifty]"/>
  </connection>
  <connection id="3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<sst xmlns="http://schemas.openxmlformats.org/spreadsheetml/2006/main" count="101" uniqueCount="62">
  <si>
    <t>Column1</t>
  </si>
  <si>
    <t>strikePrice.2</t>
  </si>
  <si>
    <t>expiryDate.2</t>
  </si>
  <si>
    <t>openInterest.1</t>
  </si>
  <si>
    <t>changeinOpenInterest.1</t>
  </si>
  <si>
    <t>totalTradedVolume.1</t>
  </si>
  <si>
    <t>impliedVolatility.1</t>
  </si>
  <si>
    <t>lastPrice.1</t>
  </si>
  <si>
    <t>change.1</t>
  </si>
  <si>
    <t>totalBuyQuantity.1</t>
  </si>
  <si>
    <t>totalSellQuantity.1</t>
  </si>
  <si>
    <t>bidQty.1</t>
  </si>
  <si>
    <t>bidprice.1</t>
  </si>
  <si>
    <t>askQty.1</t>
  </si>
  <si>
    <t>askPrice.1</t>
  </si>
  <si>
    <t>underlyingValue.1</t>
  </si>
  <si>
    <t>strikePrice.1</t>
  </si>
  <si>
    <t>expiryDate.1</t>
  </si>
  <si>
    <t>openInterest</t>
  </si>
  <si>
    <t>changeinOpenInterest</t>
  </si>
  <si>
    <t>totalTradedVolume</t>
  </si>
  <si>
    <t>impliedVolatility</t>
  </si>
  <si>
    <t>lastPrice</t>
  </si>
  <si>
    <t>change</t>
  </si>
  <si>
    <t>totalBuyQuantity</t>
  </si>
  <si>
    <t>totalSellQuantity</t>
  </si>
  <si>
    <t>bidQty</t>
  </si>
  <si>
    <t>bidprice</t>
  </si>
  <si>
    <t>askQty</t>
  </si>
  <si>
    <t>askPrice</t>
  </si>
  <si>
    <t>underlyingValue</t>
  </si>
  <si>
    <t>...</t>
  </si>
  <si>
    <t>cookie</t>
  </si>
  <si>
    <t>nsit=-nh2yveiN2iuOaiCSXvx4zG1; AKA_A2=A; nseQuoteSymbols=[{"symbol":"NIFTY","identifier":"OPTIDXNIFTY13-08-2020CE11200.00","type":"equity"}]; ak_bmsc=B86E9CCF643071E4C7DFE3BC16B7E8DA~000000000000000000000000000000~YAAQR3MsMduD7Nh+AQAA5zJCBw5cg2V25t4EmSVfdzwiH4gglW79n16YkGNYWfCtdZuHd1hOfE0fwhaBLporejZu6an5OpGNfDAQRfF4ofDfrPJL1hIdsGHviV6fnYYnTFUedB92D99GeD2iJ0USxlwhp79smxkUOGtjQdKBaIVGRHjwNa8cD71UKyKCw0IFMOVVaSb04fTx3wQIXfS5Z/QcDOFM8mDid9ABqhBld4VGspffncK6rbVb/HY9HbXBnQ6WiR0oVMarkx4zwp/kq33UWibQoKS3T5UudksqtJZyPQNd4ckfhN5BDkKi2J/fYhcFJgBAL0Ta4J3h8aVSLxNKHHKn+qyEJL3rkrB6gTBGjiD2Ek35DtZgE5ip8MsJmdBDiMsE/7AdxNXrYLrvqNkQWEgl2yuAzpfdayoBLaba+CsKMmC+/RnOGIPI4tyi8YxMICHJALibOc7bvN/g+we0Qp+1qyT4K8SLo643MaaZrgXapP+fRxUGtYdyClh/Pve5Qf9d1knB9tOBjg==; nseappid=eyJhbGciOiJIUzI1NiIsInR5cCI6IkpXVCJ9.eyJpc3MiOiJhcGkubnNlIiwiYXVkIjoiYXBpLm5zZSIsImlhdCI6MTY0NTA5NDI3OSwiZXhwIjoxNjQ1MDk3ODc5fQ.cYBQIF5IorwP0KEFbsZwyqDLQirIm41cD4iDL-LiEhE; RT="z=1&amp;dm=nseindia.com&amp;si=ce59a93a-63c4-4d39-b0fb-c5e3101d0c6e&amp;ss=kzqu66pt&amp;sl=2&amp;tt=3ur&amp;bcn=%2F%2F684d0d48.akstat.io%2F&amp;ld=hp25"; bm_sv=10585DE4F4152084EC095D8FE03E463F~QvUyFYdkHNsLiwWM7pQdE0ATp7iTK6wN8uQQjTWoB6Vt+Kz0x+7y9+7VU/x/k5+hl3zhIqfDPp9+/Jaoly5Tq33zPj9jvif5/haMqAz2uvZRC/db1PbhROmYLJ8Wd+zBL1V1tNEoP3PAG9dInlNTMqW/klP/f5vYbypkYQpZtPs=</t>
  </si>
  <si>
    <t>NIFTY</t>
  </si>
  <si>
    <t xml:space="preserve">CE OI </t>
  </si>
  <si>
    <t>CE OI CHNG</t>
  </si>
  <si>
    <t>CE VOLUME</t>
  </si>
  <si>
    <t>CE LTP CHNG</t>
  </si>
  <si>
    <t>CE LTP</t>
  </si>
  <si>
    <t>PE LTP CHNG</t>
  </si>
  <si>
    <t>PE VOLUME</t>
  </si>
  <si>
    <t>PE OI CHNG</t>
  </si>
  <si>
    <t>PE OI</t>
  </si>
  <si>
    <t>MAX CE OI</t>
  </si>
  <si>
    <t>MAX PE OI</t>
  </si>
  <si>
    <t>MAX PE OI CHNG</t>
  </si>
  <si>
    <t>STRIKE</t>
  </si>
  <si>
    <t>PE LTP</t>
  </si>
  <si>
    <t>CE IV</t>
  </si>
  <si>
    <t>EXPIRY DATE</t>
  </si>
  <si>
    <t>PE IV</t>
  </si>
  <si>
    <t>CE OI</t>
  </si>
  <si>
    <t>PCR</t>
  </si>
  <si>
    <t>PCR VOL</t>
  </si>
  <si>
    <t>MAX CE OI CHNG</t>
  </si>
  <si>
    <t>INTRADAY</t>
  </si>
  <si>
    <t>POSITIONAL</t>
  </si>
  <si>
    <t>nsit=X0D0xtsTeEH-Ysl0cAUnqVd4; AKA_A2=A; ak_bmsc=77F42CABAC0A4513E3DCEF2941D950D1~000000000000000000000000000000~YAAQ5XMsMQfEYtl+AQAAejXyCg6FhBOPF286a9dWEW0k381vFNk/uY7kHjv3KO6rNG1uZ0gd/YcRnU4cTJnMsEtTkp/S4akHfidtml7FY4ahhKdKGW0IbVgfbeRtsradVPKHfO1nOMrI4NBQGDq9RzYNorAgRp/5CJbCTHh9Uiejj4/Vc08/eiIOZSXLJHgHlcceNpT/nv4JpwveYZ5qL9buAtSo7DvbxFzAW9HlxcDp1trZQY6x9FPWvvzmzJzTVoAoRGcwjfzodi6cKZQLI4e98EXEhihTazhyEm7OoCWl8fy3RrAqSahJFpTOe2gemAH8+dijHu/i9I9g/upah1tkAitt5b23mKWwpAqgwT0xpP6S/U9jdUZgyzcgKQg00Wmu3pfIsyoLtthOMoQehiqItGVOqpAQ8U8KEn+xpCWRSAfNphs2k1U1WgTBD0GhmvSndl82Z0J4vWG8CJqWRbjwJRzdK6WpCv6Z5UYLnn2obhlr/uEhz8c6rTah95w9FHYTfN+8+3DI+VNd; _ga=GA1.2.1539031571.1645156092; _gid=GA1.2.1291763352.1645156165; _gat_UA-143761337-1=1; nseQuoteSymbols=[{"symbol":"NIFTY","identifier":"OPTIDXNIFTY24-02-2022PE17000.00","type":"equity"}]; nseappid=eyJhbGciOiJIUzI1NiIsInR5cCI6IkpXVCJ9.eyJpc3MiOiJhcGkubnNlIiwiYXVkIjoiYXBpLm5zZSIsImlhdCI6MTY0NTE1NjE4MCwiZXhwIjoxNjQ1MTU5NzgwfQ.LS4irC-3MLS-7z3QUquZh-STeaGn8vavAePQUkQyOXY; RT="z=1&amp;dm=nseindia.com&amp;si=ce59a93a-63c4-4d39-b0fb-c5e3101d0c6e&amp;ss=kzrvgj4b&amp;sl=4&amp;tt=bol&amp;bcn=%2F%2F684d0d48.akstat.io%2F&amp;ld=239m"; bm_sv=4D60840609B72B32F17E4DC8549FFF81~rXBz5GPJ6F6iuKy9feJzHIq9971HdESiFCtWcS4F/aNV+HgQDIZWO5xBN7qSRaoZQWu/O90KUDVw8dMPmLZ9U0QaBhVz619VOlT96MMPzU7gfT846UXy7NBVkVFdWsbM63c6YGVz6vys//pLDQ0drmCzRJq4psUlrF8D4qsavJw=</t>
  </si>
  <si>
    <t>DIFFERENCE</t>
  </si>
  <si>
    <t>_ga=GA1.2.1539031571.1645156092; _gid=GA1.2.1291763352.1645156165; nsit=1e16JbMKk92Zws8S9SkzhqsP; AKA_A2=A; nseQuoteSymbols=[{"symbol":"NIFTY","identifier":"OPTIDXNIFTY13-08-2020CE11200.00","type":"equity"}]; nseappid=eyJhbGciOiJIUzI1NiIsInR5cCI6IkpXVCJ9.eyJpc3MiOiJhcGkubnNlIiwiYXVkIjoiYXBpLm5zZSIsImlhdCI6MTY0NTE2NTY1NCwiZXhwIjoxNjQ1MTY5MjU0fQ.DkQ79S6YhDZgGPHVSIS9rGCbLvRL4d00akGD16ZFkzM; RT="z=1&amp;dm=nseindia.com&amp;si=ce59a93a-63c4-4d39-b0fb-c5e3101d0c6e&amp;ss=kzs15am2&amp;sl=2&amp;tt=5xp&amp;bcn=%2F%2F684d0d45.akstat.io%2F&amp;ld=ej0"; bm_sv=C2BA728FF63CBA6061523A812D42F3B2~rXBz5GPJ6F6iuKy9feJzHDIfzXE2cuk4fX7vahuuyajDLZ7eotp6mxgx5xqagy1UwFAp2ECmA5MpjZQerPrkp5Oox55FxITqcPIAW7aCbvbBBb0dhbDqpwfctoRT4533qghZ8++UWGFTd6vNFeDPWJ60SqF8FpGYfwln2VdbEVg=; ak_bmsc=2B548F0FA14D7827BCECC35E285476C3~000000000000000000000000000000~YAAQ5XMsMc3GZNl+AQAAJe6DCw64NTBmJGMsLI9+T96WumjJkmFig2NV/A4T+7qZwuZSSSigCxtsiVaaRLdn/3wAImsevnxRB7v6HChgxagFj7c/vRiQ7+rxlaT+CrccWdsB5oKgDtug7pl4pU7lAMvgsdWds/SMa1lH5OMoYcpeAf5811Imp00IMBzQVZmmB8izwaWTot3j2HhXhvJ8YGVsjTbyQe+CvSk8B4Cq/rLP2MGmN+QL2yHQCpcpB44lfQNSY2a1UUmqMAGuHwXt+sm0sxhR6fa7IqPm/JyrMxtopkFpYcop4MIRuKhlQ6SYvoFgg3ZRrtPrsMAEmEm3PuxztSWrKNHc3eE9EflwwjFCTgWYcyvVwxJJggXp+fBGaPHe/k3Qex+H9qrGWrfhvWfZtvYvlGwrVHKa4PHj2Hd6lr86iGgFI96P+9JfL3BFIpHSocLU+P53J0IJhQCtMRsW/W99MSxoF4ENI9vVEwHhxAcZ3/U4MCIDjiLlIVjWlrNcIIJ4eocaMmn4/w==</t>
  </si>
  <si>
    <t>_ga=GA1.2.1539031571.1645156092; _gid=GA1.2.1291763352.1645156165; nseQuoteSymbols=[{"symbol":"NIFTY","identifier":"OPTIDXNIFTY13-08-2020CE11200.00","type":"equity"}]; nsit=YCYxrh3NxbrjA_erMv-tF-YW; AKA_A2=A; nseappid=eyJhbGciOiJIUzI1NiIsInR5cCI6IkpXVCJ9.eyJpc3MiOiJhcGkubnNlIiwiYXVkIjoiYXBpLm5zZSIsImlhdCI6MTY0NTE3Mzg3OSwiZXhwIjoxNjQ1MTc3NDc5fQ.8eJhi1E6veYUbTz_luA9aWWKlECwOpVfrAfW22hDgvI; RT="z=1&amp;dm=nseindia.com&amp;si=ce59a93a-63c4-4d39-b0fb-c5e3101d0c6e&amp;ss=kzs61mym&amp;sl=2&amp;tt=2j0&amp;bcn=%2F%2F684d0d46.akstat.io%2F&amp;ld=bna"; ak_bmsc=40EEC44D860E1BB36E921008AF5F2433~000000000000000000000000000000~YAAQR3MsMfre+dh+AQAAnXABDA44Ddk8CrAil6J4SHu5BQqoOCl9xJuM/KCKxyI7jd00d0FGDMci80sn13GzI/fZZiedsOMcRMxs81qIOy2QkF/QOri4NRoLTUcQMIG/iZvE3Ny89diTiBgMAPhUcGlBc8gu0TPSKPOZHRU3MXqlZTpyCeK+/ao91z73BB4pJKslCjEmMzI4FZ/RlggJVLV3q2WdNyFE2OO1cWXUov/L3GH61pj0Qpm3mzhzCEaJHzA0wgvtljkjF7NCf8sIsNN3lRoqr5s2h8CmxGmWWeqrCsMu3qyky6W/Yx/1WLI6XOYZAe7cbldJ5aSvDZ0Sf02G4wA7FdB5/I701rgPgvKm5+aw625OIw54p5TRauRIIU30AdKwFEg/jDCw57kKT+2bJoXFYmMPfHThbD2DVO0TnWmJXBHPaBDaNnYPkEDBIjNZNVin6WRzJki70xs2FxAIJYOU0PevFoqAjC16e0yOkMQ1WOqL74vC8x2Ex8Q4IM4kGYsy1nK/HJr6cw==; bm_sv=4B9BF8C8F1FDFCA8E5A8129FCDA5009D~QvUyFYdkHNsLiwWM7pQdE7WkL0V5K08fUjP9GHLCUCn2USSh+i+1Qj6/ny4woIUU/xSkaWuwW/IqLUwx21pznYDHOQh41mPij0GN0OeXJFEFqd7vRI9wFEla3ABzmGIwurVkzOeeXJXznK7qIAMTmEqoq8czVlxKwjP/lfMt1e4=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</si>
</sst>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CDCDCD"/>
      <name val="Consolas"/>
      <family val="3"/>
    </font>
    <font>
      <i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14" fontId="0" fillId="0" borderId="0" xfId="0" applyNumberFormat="1"/>
    <xf numFmtId="14" fontId="0" fillId="2" borderId="1" xfId="0" applyNumberFormat="1" applyFont="1" applyFill="1" applyBorder="1"/>
    <xf numFmtId="14" fontId="0" fillId="0" borderId="1" xfId="0" applyNumberFormat="1" applyFont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2" fontId="1" fillId="5" borderId="2" xfId="0" applyNumberFormat="1" applyFont="1" applyFill="1" applyBorder="1" applyAlignment="1">
      <alignment horizontal="center" vertical="center"/>
    </xf>
    <xf numFmtId="14" fontId="1" fillId="5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10" borderId="3" xfId="0" applyFont="1" applyFill="1" applyBorder="1"/>
    <xf numFmtId="0" fontId="3" fillId="0" borderId="0" xfId="0" applyFont="1"/>
    <xf numFmtId="0" fontId="4" fillId="11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1">
    <cellStyle name="Normal" xfId="0" builtinId="0"/>
  </cellStyles>
  <dxfs count="6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25394261614737"/>
          <c:y val="0.1413425925925926"/>
          <c:w val="0.84840702604482132"/>
          <c:h val="0.54394466316710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>
                <a:alpha val="94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Analysis!$G$11:$G$25</c:f>
              <c:numCache>
                <c:formatCode>General</c:formatCode>
                <c:ptCount val="15"/>
                <c:pt idx="0">
                  <c:v>16950</c:v>
                </c:pt>
                <c:pt idx="1">
                  <c:v>17000</c:v>
                </c:pt>
                <c:pt idx="2">
                  <c:v>17050</c:v>
                </c:pt>
                <c:pt idx="3">
                  <c:v>17100</c:v>
                </c:pt>
                <c:pt idx="4">
                  <c:v>17150</c:v>
                </c:pt>
                <c:pt idx="5">
                  <c:v>17200</c:v>
                </c:pt>
                <c:pt idx="6">
                  <c:v>17250</c:v>
                </c:pt>
                <c:pt idx="7">
                  <c:v>17300</c:v>
                </c:pt>
                <c:pt idx="8">
                  <c:v>17350</c:v>
                </c:pt>
                <c:pt idx="9">
                  <c:v>17400</c:v>
                </c:pt>
                <c:pt idx="10">
                  <c:v>17450</c:v>
                </c:pt>
                <c:pt idx="11">
                  <c:v>17500</c:v>
                </c:pt>
                <c:pt idx="12">
                  <c:v>17550</c:v>
                </c:pt>
                <c:pt idx="13">
                  <c:v>17600</c:v>
                </c:pt>
                <c:pt idx="14">
                  <c:v>17650</c:v>
                </c:pt>
              </c:numCache>
            </c:numRef>
          </c:cat>
          <c:val>
            <c:numRef>
              <c:f>Analysis!$A$11:$A$25</c:f>
              <c:numCache>
                <c:formatCode>General</c:formatCode>
                <c:ptCount val="15"/>
                <c:pt idx="0">
                  <c:v>2074</c:v>
                </c:pt>
                <c:pt idx="1">
                  <c:v>22366</c:v>
                </c:pt>
                <c:pt idx="2">
                  <c:v>636</c:v>
                </c:pt>
                <c:pt idx="3">
                  <c:v>9877</c:v>
                </c:pt>
                <c:pt idx="4">
                  <c:v>1170</c:v>
                </c:pt>
                <c:pt idx="5">
                  <c:v>22960</c:v>
                </c:pt>
                <c:pt idx="6">
                  <c:v>7674</c:v>
                </c:pt>
                <c:pt idx="7">
                  <c:v>69437</c:v>
                </c:pt>
                <c:pt idx="8">
                  <c:v>16570</c:v>
                </c:pt>
                <c:pt idx="9">
                  <c:v>63424</c:v>
                </c:pt>
                <c:pt idx="10">
                  <c:v>9391</c:v>
                </c:pt>
                <c:pt idx="11">
                  <c:v>100822</c:v>
                </c:pt>
                <c:pt idx="12">
                  <c:v>11017</c:v>
                </c:pt>
                <c:pt idx="13">
                  <c:v>64035</c:v>
                </c:pt>
                <c:pt idx="14">
                  <c:v>12784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E-4967-B69C-360CBA9A573F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Analysis!$G$11:$G$25</c:f>
              <c:numCache>
                <c:formatCode>General</c:formatCode>
                <c:ptCount val="15"/>
                <c:pt idx="0">
                  <c:v>16950</c:v>
                </c:pt>
                <c:pt idx="1">
                  <c:v>17000</c:v>
                </c:pt>
                <c:pt idx="2">
                  <c:v>17050</c:v>
                </c:pt>
                <c:pt idx="3">
                  <c:v>17100</c:v>
                </c:pt>
                <c:pt idx="4">
                  <c:v>17150</c:v>
                </c:pt>
                <c:pt idx="5">
                  <c:v>17200</c:v>
                </c:pt>
                <c:pt idx="6">
                  <c:v>17250</c:v>
                </c:pt>
                <c:pt idx="7">
                  <c:v>17300</c:v>
                </c:pt>
                <c:pt idx="8">
                  <c:v>17350</c:v>
                </c:pt>
                <c:pt idx="9">
                  <c:v>17400</c:v>
                </c:pt>
                <c:pt idx="10">
                  <c:v>17450</c:v>
                </c:pt>
                <c:pt idx="11">
                  <c:v>17500</c:v>
                </c:pt>
                <c:pt idx="12">
                  <c:v>17550</c:v>
                </c:pt>
                <c:pt idx="13">
                  <c:v>17600</c:v>
                </c:pt>
                <c:pt idx="14">
                  <c:v>17650</c:v>
                </c:pt>
              </c:numCache>
            </c:numRef>
          </c:cat>
          <c:val>
            <c:numRef>
              <c:f>Analysis!$M$11:$M$25</c:f>
              <c:numCache>
                <c:formatCode>General</c:formatCode>
                <c:ptCount val="15"/>
                <c:pt idx="0">
                  <c:v>6234</c:v>
                </c:pt>
                <c:pt idx="1">
                  <c:v>123405</c:v>
                </c:pt>
                <c:pt idx="2">
                  <c:v>5747</c:v>
                </c:pt>
                <c:pt idx="3">
                  <c:v>40290</c:v>
                </c:pt>
                <c:pt idx="4">
                  <c:v>6644</c:v>
                </c:pt>
                <c:pt idx="5">
                  <c:v>59875</c:v>
                </c:pt>
                <c:pt idx="6">
                  <c:v>18758</c:v>
                </c:pt>
                <c:pt idx="7">
                  <c:v>76672</c:v>
                </c:pt>
                <c:pt idx="8">
                  <c:v>7203</c:v>
                </c:pt>
                <c:pt idx="9">
                  <c:v>35282</c:v>
                </c:pt>
                <c:pt idx="10">
                  <c:v>2125</c:v>
                </c:pt>
                <c:pt idx="11">
                  <c:v>34252</c:v>
                </c:pt>
                <c:pt idx="12">
                  <c:v>798</c:v>
                </c:pt>
                <c:pt idx="13">
                  <c:v>12561</c:v>
                </c:pt>
                <c:pt idx="14">
                  <c:v>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E-4967-B69C-360CBA9A5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8477232"/>
        <c:axId val="2118470160"/>
      </c:barChart>
      <c:catAx>
        <c:axId val="21184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70160"/>
        <c:crosses val="autoZero"/>
        <c:auto val="1"/>
        <c:lblAlgn val="ctr"/>
        <c:lblOffset val="100"/>
        <c:noMultiLvlLbl val="0"/>
      </c:catAx>
      <c:valAx>
        <c:axId val="21184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7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CHANGE</a:t>
            </a:r>
            <a:r>
              <a:rPr lang="en-IN" baseline="0"/>
              <a:t> IN OI</a:t>
            </a:r>
          </a:p>
        </c:rich>
      </c:tx>
      <c:layout>
        <c:manualLayout>
          <c:xMode val="edge"/>
          <c:yMode val="edge"/>
          <c:x val="0.351965811965811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Analysis!$G$11:$G$25</c:f>
              <c:numCache>
                <c:formatCode>General</c:formatCode>
                <c:ptCount val="15"/>
                <c:pt idx="0">
                  <c:v>16950</c:v>
                </c:pt>
                <c:pt idx="1">
                  <c:v>17000</c:v>
                </c:pt>
                <c:pt idx="2">
                  <c:v>17050</c:v>
                </c:pt>
                <c:pt idx="3">
                  <c:v>17100</c:v>
                </c:pt>
                <c:pt idx="4">
                  <c:v>17150</c:v>
                </c:pt>
                <c:pt idx="5">
                  <c:v>17200</c:v>
                </c:pt>
                <c:pt idx="6">
                  <c:v>17250</c:v>
                </c:pt>
                <c:pt idx="7">
                  <c:v>17300</c:v>
                </c:pt>
                <c:pt idx="8">
                  <c:v>17350</c:v>
                </c:pt>
                <c:pt idx="9">
                  <c:v>17400</c:v>
                </c:pt>
                <c:pt idx="10">
                  <c:v>17450</c:v>
                </c:pt>
                <c:pt idx="11">
                  <c:v>17500</c:v>
                </c:pt>
                <c:pt idx="12">
                  <c:v>17550</c:v>
                </c:pt>
                <c:pt idx="13">
                  <c:v>17600</c:v>
                </c:pt>
                <c:pt idx="14">
                  <c:v>17650</c:v>
                </c:pt>
              </c:numCache>
            </c:numRef>
          </c:cat>
          <c:val>
            <c:numRef>
              <c:f>Analysis!$B$11:$B$25</c:f>
              <c:numCache>
                <c:formatCode>General</c:formatCode>
                <c:ptCount val="15"/>
                <c:pt idx="0">
                  <c:v>160</c:v>
                </c:pt>
                <c:pt idx="1">
                  <c:v>2649</c:v>
                </c:pt>
                <c:pt idx="2">
                  <c:v>172</c:v>
                </c:pt>
                <c:pt idx="3">
                  <c:v>1593</c:v>
                </c:pt>
                <c:pt idx="4">
                  <c:v>304</c:v>
                </c:pt>
                <c:pt idx="5">
                  <c:v>6240</c:v>
                </c:pt>
                <c:pt idx="6">
                  <c:v>4914</c:v>
                </c:pt>
                <c:pt idx="7">
                  <c:v>29161</c:v>
                </c:pt>
                <c:pt idx="8">
                  <c:v>8288</c:v>
                </c:pt>
                <c:pt idx="9">
                  <c:v>9116</c:v>
                </c:pt>
                <c:pt idx="10">
                  <c:v>1570</c:v>
                </c:pt>
                <c:pt idx="11">
                  <c:v>25235</c:v>
                </c:pt>
                <c:pt idx="12">
                  <c:v>4662</c:v>
                </c:pt>
                <c:pt idx="13">
                  <c:v>14630</c:v>
                </c:pt>
                <c:pt idx="14">
                  <c:v>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0-44D2-A25A-9A883AD06DBD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Analysis!$G$11:$G$25</c:f>
              <c:numCache>
                <c:formatCode>General</c:formatCode>
                <c:ptCount val="15"/>
                <c:pt idx="0">
                  <c:v>16950</c:v>
                </c:pt>
                <c:pt idx="1">
                  <c:v>17000</c:v>
                </c:pt>
                <c:pt idx="2">
                  <c:v>17050</c:v>
                </c:pt>
                <c:pt idx="3">
                  <c:v>17100</c:v>
                </c:pt>
                <c:pt idx="4">
                  <c:v>17150</c:v>
                </c:pt>
                <c:pt idx="5">
                  <c:v>17200</c:v>
                </c:pt>
                <c:pt idx="6">
                  <c:v>17250</c:v>
                </c:pt>
                <c:pt idx="7">
                  <c:v>17300</c:v>
                </c:pt>
                <c:pt idx="8">
                  <c:v>17350</c:v>
                </c:pt>
                <c:pt idx="9">
                  <c:v>17400</c:v>
                </c:pt>
                <c:pt idx="10">
                  <c:v>17450</c:v>
                </c:pt>
                <c:pt idx="11">
                  <c:v>17500</c:v>
                </c:pt>
                <c:pt idx="12">
                  <c:v>17550</c:v>
                </c:pt>
                <c:pt idx="13">
                  <c:v>17600</c:v>
                </c:pt>
                <c:pt idx="14">
                  <c:v>17650</c:v>
                </c:pt>
              </c:numCache>
            </c:numRef>
          </c:cat>
          <c:val>
            <c:numRef>
              <c:f>Analysis!$L$11:$L$25</c:f>
              <c:numCache>
                <c:formatCode>General</c:formatCode>
                <c:ptCount val="15"/>
                <c:pt idx="0">
                  <c:v>1874</c:v>
                </c:pt>
                <c:pt idx="1">
                  <c:v>30030</c:v>
                </c:pt>
                <c:pt idx="2">
                  <c:v>2789</c:v>
                </c:pt>
                <c:pt idx="3">
                  <c:v>10369</c:v>
                </c:pt>
                <c:pt idx="4">
                  <c:v>3227</c:v>
                </c:pt>
                <c:pt idx="5">
                  <c:v>17872</c:v>
                </c:pt>
                <c:pt idx="6">
                  <c:v>13064</c:v>
                </c:pt>
                <c:pt idx="7">
                  <c:v>32815</c:v>
                </c:pt>
                <c:pt idx="8">
                  <c:v>354</c:v>
                </c:pt>
                <c:pt idx="9">
                  <c:v>-2282</c:v>
                </c:pt>
                <c:pt idx="10">
                  <c:v>647</c:v>
                </c:pt>
                <c:pt idx="11">
                  <c:v>2364</c:v>
                </c:pt>
                <c:pt idx="12">
                  <c:v>60</c:v>
                </c:pt>
                <c:pt idx="13">
                  <c:v>238</c:v>
                </c:pt>
                <c:pt idx="14">
                  <c:v>-43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0-44D2-A25A-9A883AD0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3687760"/>
        <c:axId val="683687344"/>
      </c:barChart>
      <c:catAx>
        <c:axId val="6836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87344"/>
        <c:crosses val="autoZero"/>
        <c:auto val="1"/>
        <c:lblAlgn val="ctr"/>
        <c:lblOffset val="100"/>
        <c:noMultiLvlLbl val="0"/>
      </c:catAx>
      <c:valAx>
        <c:axId val="6836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8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76200</xdr:rowOff>
    </xdr:from>
    <xdr:to>
      <xdr:col>22</xdr:col>
      <xdr:colOff>190500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17</xdr:row>
      <xdr:rowOff>28575</xdr:rowOff>
    </xdr:from>
    <xdr:to>
      <xdr:col>22</xdr:col>
      <xdr:colOff>190500</xdr:colOff>
      <xdr:row>32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32" unboundColumnsRight="1">
    <queryTableFields count="31">
      <queryTableField id="1" name="strikePrice.2" tableColumnId="2667"/>
      <queryTableField id="2" name="expiryDate.2" tableColumnId="2668"/>
      <queryTableField id="3" name="openInterest.1" tableColumnId="2669"/>
      <queryTableField id="4" name="changeinOpenInterest.1" tableColumnId="2670"/>
      <queryTableField id="5" name="totalTradedVolume.1" tableColumnId="2671"/>
      <queryTableField id="6" name="impliedVolatility.1" tableColumnId="2672"/>
      <queryTableField id="7" name="lastPrice.1" tableColumnId="2673"/>
      <queryTableField id="8" name="change.1" tableColumnId="2674"/>
      <queryTableField id="9" name="totalBuyQuantity.1" tableColumnId="2675"/>
      <queryTableField id="10" name="totalSellQuantity.1" tableColumnId="2676"/>
      <queryTableField id="11" name="bidQty.1" tableColumnId="2677"/>
      <queryTableField id="12" name="bidprice.1" tableColumnId="2678"/>
      <queryTableField id="13" name="askQty.1" tableColumnId="2679"/>
      <queryTableField id="14" name="askPrice.1" tableColumnId="2680"/>
      <queryTableField id="15" name="underlyingValue.1" tableColumnId="2681"/>
      <queryTableField id="16" name="strikePrice.1" tableColumnId="2682"/>
      <queryTableField id="17" name="expiryDate.1" tableColumnId="2683"/>
      <queryTableField id="18" name="openInterest" tableColumnId="2684"/>
      <queryTableField id="19" name="changeinOpenInterest" tableColumnId="2685"/>
      <queryTableField id="20" name="totalTradedVolume" tableColumnId="2686"/>
      <queryTableField id="21" name="impliedVolatility" tableColumnId="2687"/>
      <queryTableField id="22" name="lastPrice" tableColumnId="2688"/>
      <queryTableField id="23" name="change" tableColumnId="2689"/>
      <queryTableField id="24" name="totalBuyQuantity" tableColumnId="2690"/>
      <queryTableField id="25" name="totalSellQuantity" tableColumnId="2691"/>
      <queryTableField id="26" name="bidQty" tableColumnId="2692"/>
      <queryTableField id="27" name="bidprice" tableColumnId="2693"/>
      <queryTableField id="28" name="askQty" tableColumnId="2694"/>
      <queryTableField id="29" name="askPrice" tableColumnId="2695"/>
      <queryTableField id="30" name="underlyingValue" tableColumnId="2696"/>
      <queryTableField id="31" dataBound="0" tableColumnId="2697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2" unboundColumnsRight="1">
    <queryTableFields count="31">
      <queryTableField id="1" name="strikePrice.2" tableColumnId="2636"/>
      <queryTableField id="2" name="expiryDate.2" tableColumnId="2637"/>
      <queryTableField id="3" name="openInterest.1" tableColumnId="2638"/>
      <queryTableField id="4" name="changeinOpenInterest.1" tableColumnId="2639"/>
      <queryTableField id="5" name="totalTradedVolume.1" tableColumnId="2640"/>
      <queryTableField id="6" name="impliedVolatility.1" tableColumnId="2641"/>
      <queryTableField id="7" name="lastPrice.1" tableColumnId="2642"/>
      <queryTableField id="8" name="change.1" tableColumnId="2643"/>
      <queryTableField id="9" name="totalBuyQuantity.1" tableColumnId="2644"/>
      <queryTableField id="10" name="totalSellQuantity.1" tableColumnId="2645"/>
      <queryTableField id="11" name="bidQty.1" tableColumnId="2646"/>
      <queryTableField id="12" name="bidprice.1" tableColumnId="2647"/>
      <queryTableField id="13" name="askQty.1" tableColumnId="2648"/>
      <queryTableField id="14" name="askPrice.1" tableColumnId="2649"/>
      <queryTableField id="15" name="underlyingValue.1" tableColumnId="2650"/>
      <queryTableField id="16" name="strikePrice.1" tableColumnId="2651"/>
      <queryTableField id="17" name="expiryDate.1" tableColumnId="2652"/>
      <queryTableField id="18" name="openInterest" tableColumnId="2653"/>
      <queryTableField id="19" name="changeinOpenInterest" tableColumnId="2654"/>
      <queryTableField id="20" name="totalTradedVolume" tableColumnId="2655"/>
      <queryTableField id="21" name="impliedVolatility" tableColumnId="2656"/>
      <queryTableField id="22" name="lastPrice" tableColumnId="2657"/>
      <queryTableField id="23" name="change" tableColumnId="2658"/>
      <queryTableField id="24" name="totalBuyQuantity" tableColumnId="2659"/>
      <queryTableField id="25" name="totalSellQuantity" tableColumnId="2660"/>
      <queryTableField id="26" name="bidQty" tableColumnId="2661"/>
      <queryTableField id="27" name="bidprice" tableColumnId="2662"/>
      <queryTableField id="28" name="askQty" tableColumnId="2663"/>
      <queryTableField id="29" name="askPrice" tableColumnId="2664"/>
      <queryTableField id="30" name="underlyingValue" tableColumnId="2665"/>
      <queryTableField id="31" dataBound="0" tableColumnId="266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nifty" displayName="nifty" ref="B4:AF948" tableType="queryTable" totalsRowShown="0">
  <autoFilter ref="B4:AF948"/>
  <tableColumns count="31">
    <tableColumn id="2667" uniqueName="2667" name="strikePrice.2" queryTableFieldId="1" dataDxfId="59"/>
    <tableColumn id="2668" uniqueName="2668" name="expiryDate.2" queryTableFieldId="2" dataDxfId="58"/>
    <tableColumn id="2669" uniqueName="2669" name="openInterest.1" queryTableFieldId="3" dataDxfId="57"/>
    <tableColumn id="2670" uniqueName="2670" name="changeinOpenInterest.1" queryTableFieldId="4" dataDxfId="56"/>
    <tableColumn id="2671" uniqueName="2671" name="totalTradedVolume.1" queryTableFieldId="5" dataDxfId="55"/>
    <tableColumn id="2672" uniqueName="2672" name="impliedVolatility.1" queryTableFieldId="6" dataDxfId="54"/>
    <tableColumn id="2673" uniqueName="2673" name="lastPrice.1" queryTableFieldId="7" dataDxfId="53"/>
    <tableColumn id="2674" uniqueName="2674" name="change.1" queryTableFieldId="8" dataDxfId="52"/>
    <tableColumn id="2675" uniqueName="2675" name="totalBuyQuantity.1" queryTableFieldId="9" dataDxfId="51"/>
    <tableColumn id="2676" uniqueName="2676" name="totalSellQuantity.1" queryTableFieldId="10" dataDxfId="50"/>
    <tableColumn id="2677" uniqueName="2677" name="bidQty.1" queryTableFieldId="11" dataDxfId="49"/>
    <tableColumn id="2678" uniqueName="2678" name="bidprice.1" queryTableFieldId="12" dataDxfId="48"/>
    <tableColumn id="2679" uniqueName="2679" name="askQty.1" queryTableFieldId="13" dataDxfId="47"/>
    <tableColumn id="2680" uniqueName="2680" name="askPrice.1" queryTableFieldId="14" dataDxfId="46"/>
    <tableColumn id="2681" uniqueName="2681" name="underlyingValue.1" queryTableFieldId="15" dataDxfId="45"/>
    <tableColumn id="2682" uniqueName="2682" name="strikePrice.1" queryTableFieldId="16" dataDxfId="44"/>
    <tableColumn id="2683" uniqueName="2683" name="expiryDate.1" queryTableFieldId="17" dataDxfId="43"/>
    <tableColumn id="2684" uniqueName="2684" name="openInterest" queryTableFieldId="18" dataDxfId="42"/>
    <tableColumn id="2685" uniqueName="2685" name="changeinOpenInterest" queryTableFieldId="19" dataDxfId="41"/>
    <tableColumn id="2686" uniqueName="2686" name="totalTradedVolume" queryTableFieldId="20" dataDxfId="40"/>
    <tableColumn id="2687" uniqueName="2687" name="impliedVolatility" queryTableFieldId="21" dataDxfId="39"/>
    <tableColumn id="2688" uniqueName="2688" name="lastPrice" queryTableFieldId="22" dataDxfId="38"/>
    <tableColumn id="2689" uniqueName="2689" name="change" queryTableFieldId="23" dataDxfId="37"/>
    <tableColumn id="2690" uniqueName="2690" name="totalBuyQuantity" queryTableFieldId="24" dataDxfId="36"/>
    <tableColumn id="2691" uniqueName="2691" name="totalSellQuantity" queryTableFieldId="25" dataDxfId="35"/>
    <tableColumn id="2692" uniqueName="2692" name="bidQty" queryTableFieldId="26" dataDxfId="34"/>
    <tableColumn id="2693" uniqueName="2693" name="bidprice" queryTableFieldId="27" dataDxfId="33"/>
    <tableColumn id="2694" uniqueName="2694" name="askQty" queryTableFieldId="28" dataDxfId="32"/>
    <tableColumn id="2695" uniqueName="2695" name="askPrice" queryTableFieldId="29" dataDxfId="31"/>
    <tableColumn id="2696" uniqueName="2696" name="underlyingValue" queryTableFieldId="30" dataDxfId="30"/>
    <tableColumn id="2697" uniqueName="2697" name="Column1" queryTableFieldId="3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banknifty" displayName="banknifty" ref="B4:AF845" tableType="queryTable" totalsRowShown="0">
  <autoFilter ref="B4:AF845"/>
  <tableColumns count="31">
    <tableColumn id="2636" uniqueName="2636" name="strikePrice.2" queryTableFieldId="1" dataDxfId="29"/>
    <tableColumn id="2637" uniqueName="2637" name="expiryDate.2" queryTableFieldId="2" dataDxfId="28"/>
    <tableColumn id="2638" uniqueName="2638" name="openInterest.1" queryTableFieldId="3" dataDxfId="27"/>
    <tableColumn id="2639" uniqueName="2639" name="changeinOpenInterest.1" queryTableFieldId="4" dataDxfId="26"/>
    <tableColumn id="2640" uniqueName="2640" name="totalTradedVolume.1" queryTableFieldId="5" dataDxfId="25"/>
    <tableColumn id="2641" uniqueName="2641" name="impliedVolatility.1" queryTableFieldId="6" dataDxfId="24"/>
    <tableColumn id="2642" uniqueName="2642" name="lastPrice.1" queryTableFieldId="7" dataDxfId="23"/>
    <tableColumn id="2643" uniqueName="2643" name="change.1" queryTableFieldId="8" dataDxfId="22"/>
    <tableColumn id="2644" uniqueName="2644" name="totalBuyQuantity.1" queryTableFieldId="9" dataDxfId="21"/>
    <tableColumn id="2645" uniqueName="2645" name="totalSellQuantity.1" queryTableFieldId="10" dataDxfId="20"/>
    <tableColumn id="2646" uniqueName="2646" name="bidQty.1" queryTableFieldId="11" dataDxfId="19"/>
    <tableColumn id="2647" uniqueName="2647" name="bidprice.1" queryTableFieldId="12" dataDxfId="18"/>
    <tableColumn id="2648" uniqueName="2648" name="askQty.1" queryTableFieldId="13" dataDxfId="17"/>
    <tableColumn id="2649" uniqueName="2649" name="askPrice.1" queryTableFieldId="14" dataDxfId="16"/>
    <tableColumn id="2650" uniqueName="2650" name="underlyingValue.1" queryTableFieldId="15" dataDxfId="15"/>
    <tableColumn id="2651" uniqueName="2651" name="strikePrice.1" queryTableFieldId="16" dataDxfId="14"/>
    <tableColumn id="2652" uniqueName="2652" name="expiryDate.1" queryTableFieldId="17" dataDxfId="13"/>
    <tableColumn id="2653" uniqueName="2653" name="openInterest" queryTableFieldId="18" dataDxfId="12"/>
    <tableColumn id="2654" uniqueName="2654" name="changeinOpenInterest" queryTableFieldId="19" dataDxfId="11"/>
    <tableColumn id="2655" uniqueName="2655" name="totalTradedVolume" queryTableFieldId="20" dataDxfId="10"/>
    <tableColumn id="2656" uniqueName="2656" name="impliedVolatility" queryTableFieldId="21" dataDxfId="9"/>
    <tableColumn id="2657" uniqueName="2657" name="lastPrice" queryTableFieldId="22" dataDxfId="8"/>
    <tableColumn id="2658" uniqueName="2658" name="change" queryTableFieldId="23" dataDxfId="7"/>
    <tableColumn id="2659" uniqueName="2659" name="totalBuyQuantity" queryTableFieldId="24" dataDxfId="6"/>
    <tableColumn id="2660" uniqueName="2660" name="totalSellQuantity" queryTableFieldId="25" dataDxfId="5"/>
    <tableColumn id="2661" uniqueName="2661" name="bidQty" queryTableFieldId="26" dataDxfId="4"/>
    <tableColumn id="2662" uniqueName="2662" name="bidprice" queryTableFieldId="27" dataDxfId="3"/>
    <tableColumn id="2663" uniqueName="2663" name="askQty" queryTableFieldId="28" dataDxfId="2"/>
    <tableColumn id="2664" uniqueName="2664" name="askPrice" queryTableFieldId="29" dataDxfId="1"/>
    <tableColumn id="2665" uniqueName="2665" name="underlyingValue" queryTableFieldId="30" dataDxfId="0"/>
    <tableColumn id="2666" uniqueName="2666" name="Column1" queryTableFieldId="3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A2" totalsRowShown="0">
  <autoFilter ref="A1:A2"/>
  <tableColumns count="1">
    <tableColumn id="1" name="cooki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abSelected="1" zoomScaleNormal="100" workbookViewId="0"/>
  </sheetViews>
  <sheetFormatPr defaultRowHeight="12.75" x14ac:dyDescent="0.25"/>
  <cols>
    <col min="1" max="1" width="14.140625" style="6" bestFit="1" customWidth="1"/>
    <col min="2" max="2" width="10" style="6" bestFit="1" customWidth="1"/>
    <col min="3" max="3" width="9.85546875" style="6" bestFit="1" customWidth="1"/>
    <col min="4" max="4" width="4.85546875" style="6" bestFit="1" customWidth="1"/>
    <col min="5" max="5" width="10.7109375" style="6" bestFit="1" customWidth="1"/>
    <col min="6" max="6" width="9.85546875" style="6" customWidth="1"/>
    <col min="7" max="7" width="10" style="6" bestFit="1" customWidth="1"/>
    <col min="8" max="8" width="9.28515625" style="6" customWidth="1"/>
    <col min="9" max="9" width="10.7109375" style="6" bestFit="1" customWidth="1"/>
    <col min="10" max="10" width="4.85546875" style="6" bestFit="1" customWidth="1"/>
    <col min="11" max="11" width="9.85546875" style="6" bestFit="1" customWidth="1"/>
    <col min="12" max="12" width="10.42578125" style="6" bestFit="1" customWidth="1"/>
    <col min="13" max="13" width="7.7109375" style="6" customWidth="1"/>
    <col min="14" max="14" width="2.42578125" style="6" customWidth="1"/>
    <col min="15" max="15" width="9.42578125" style="6" bestFit="1" customWidth="1"/>
    <col min="16" max="16" width="10" style="6" bestFit="1" customWidth="1"/>
    <col min="17" max="17" width="9.85546875" style="6" bestFit="1" customWidth="1"/>
    <col min="18" max="18" width="4.85546875" style="6" bestFit="1" customWidth="1"/>
    <col min="19" max="19" width="10.7109375" style="6" bestFit="1" customWidth="1"/>
    <col min="20" max="20" width="5.85546875" style="6" bestFit="1" customWidth="1"/>
    <col min="21" max="21" width="6.140625" style="6" bestFit="1" customWidth="1"/>
    <col min="22" max="22" width="5.85546875" style="6" bestFit="1" customWidth="1"/>
    <col min="23" max="23" width="10.7109375" style="6" bestFit="1" customWidth="1"/>
    <col min="24" max="24" width="9.85546875" style="6" bestFit="1" customWidth="1"/>
    <col min="25" max="26" width="10" style="6" bestFit="1" customWidth="1"/>
    <col min="27" max="27" width="5.140625" style="6" bestFit="1" customWidth="1"/>
    <col min="28" max="16384" width="9.140625" style="6"/>
  </cols>
  <sheetData>
    <row r="1" spans="1:28" x14ac:dyDescent="0.25">
      <c r="I1" s="23" t="s">
        <v>59</v>
      </c>
      <c r="N1" s="7"/>
    </row>
    <row r="2" spans="1:28" x14ac:dyDescent="0.25">
      <c r="A2" s="15" t="s">
        <v>50</v>
      </c>
      <c r="B2" s="8" t="s">
        <v>34</v>
      </c>
      <c r="C2" s="6">
        <f>INDEX(nifty[underlyingValue],50)</f>
        <v>17273.900000000001</v>
      </c>
      <c r="E2" s="8" t="s">
        <v>52</v>
      </c>
      <c r="F2" s="8">
        <f>SUMIF(nifty[expiryDate.2],Analysis!A$3,nifty[openInterest])</f>
        <v>1350700</v>
      </c>
      <c r="G2" s="8" t="s">
        <v>43</v>
      </c>
      <c r="H2" s="8">
        <f>SUMIF(nifty[expiryDate.2],Analysis!A$3,nifty[openInterest.1])</f>
        <v>1255363</v>
      </c>
      <c r="I2" s="22">
        <f>H2-F2</f>
        <v>-95337</v>
      </c>
      <c r="K2" s="18" t="s">
        <v>56</v>
      </c>
      <c r="L2" s="18" t="s">
        <v>57</v>
      </c>
      <c r="N2" s="7"/>
    </row>
    <row r="3" spans="1:28" x14ac:dyDescent="0.25">
      <c r="A3" s="17">
        <v>44616</v>
      </c>
      <c r="B3" s="8">
        <f>INDEX(nifty[underlyingValue],40)</f>
        <v>17273.900000000001</v>
      </c>
      <c r="C3" s="6">
        <f>INDEX(nifty[underlyingValue],40)</f>
        <v>17273.900000000001</v>
      </c>
      <c r="E3" s="8" t="s">
        <v>36</v>
      </c>
      <c r="F3" s="8">
        <f>SUMIF(nifty[expiryDate.2],Analysis!A$3,nifty[changeinOpenInterest])</f>
        <v>356238</v>
      </c>
      <c r="G3" s="8" t="s">
        <v>42</v>
      </c>
      <c r="H3" s="8">
        <f>SUMIF(nifty[expiryDate.2],Analysis!A$3,nifty[changeinOpenInterest.1])</f>
        <v>329165</v>
      </c>
      <c r="I3" s="22">
        <f>H3-F3</f>
        <v>-27073</v>
      </c>
      <c r="K3" s="19" t="str">
        <f>IF(H3&gt;F3,"BULLISH",IF(F3&gt;H3,"BEARISH"))</f>
        <v>BEARISH</v>
      </c>
      <c r="L3" s="19" t="str">
        <f>IF(H2&gt;F2,"BULLISH",IF(F2&gt;H2,"BEARISH"))</f>
        <v>BEARISH</v>
      </c>
      <c r="N3" s="7"/>
    </row>
    <row r="4" spans="1:28" x14ac:dyDescent="0.25">
      <c r="C4" s="6">
        <f>INDEX(nifty[underlyingValue],30)</f>
        <v>0</v>
      </c>
      <c r="E4" s="8" t="s">
        <v>37</v>
      </c>
      <c r="F4" s="8">
        <f>SUMIF(nifty[expiryDate.2],Analysis!A$3,nifty[totalTradedVolume])</f>
        <v>10098470</v>
      </c>
      <c r="G4" s="8" t="s">
        <v>41</v>
      </c>
      <c r="H4" s="8">
        <f>SUMIF(nifty[expiryDate.2],Analysis!A$3,nifty[totalTradedVolume.1])</f>
        <v>9799960</v>
      </c>
      <c r="I4" s="22">
        <f>H4-F4</f>
        <v>-298510</v>
      </c>
      <c r="K4" s="18" t="str">
        <f>IF(AND(K3="BULLISH",L18&gt;B18),"STRONG",IF(AND(K3="BEARISH",B18&gt;L18),"STRONG",""))</f>
        <v/>
      </c>
      <c r="L4" s="18" t="str">
        <f>IF(AND(L3="BULLISH",M18&gt;A18),"STRONG",IF(AND(L3="BEARISH",A18&gt;M18),"STRONG",""))</f>
        <v/>
      </c>
      <c r="N4" s="7"/>
    </row>
    <row r="5" spans="1:28" x14ac:dyDescent="0.25">
      <c r="A5" s="8" t="s">
        <v>44</v>
      </c>
      <c r="B5" s="8">
        <f>SUMIFS(nifty[strikePrice.1],nifty[expiryDate.2],Analysis!A$3,nifty[openInterest],MAX(nifty[openInterest]))</f>
        <v>18000</v>
      </c>
      <c r="C5" s="6">
        <f>INDEX(nifty[underlyingValue],20)</f>
        <v>0</v>
      </c>
      <c r="N5" s="7"/>
    </row>
    <row r="6" spans="1:28" x14ac:dyDescent="0.25">
      <c r="A6" s="8" t="s">
        <v>55</v>
      </c>
      <c r="B6" s="8">
        <f>SUMIFS(nifty[strikePrice.1],nifty[expiryDate.2],Analysis!A$3,nifty[changeinOpenInterest],MAX(nifty[changeinOpenInterest]))</f>
        <v>18000</v>
      </c>
      <c r="C6" s="6">
        <f>INDEX(nifty[underlyingValue],10)</f>
        <v>0</v>
      </c>
      <c r="E6" s="15" t="s">
        <v>53</v>
      </c>
      <c r="F6" s="15" t="s">
        <v>54</v>
      </c>
      <c r="H6" s="15" t="s">
        <v>49</v>
      </c>
      <c r="I6" s="15" t="s">
        <v>51</v>
      </c>
      <c r="N6" s="7"/>
    </row>
    <row r="7" spans="1:28" x14ac:dyDescent="0.25">
      <c r="A7" s="8" t="s">
        <v>45</v>
      </c>
      <c r="B7" s="8">
        <f>SUMIFS(nifty[strikePrice.1],nifty[expiryDate.2],Analysis!A$3,nifty[openInterest.1],MAX(nifty[openInterest.1]))</f>
        <v>17000</v>
      </c>
      <c r="C7" s="6">
        <f>INDEX(nifty[underlyingValue],0)</f>
        <v>17273.900000000001</v>
      </c>
      <c r="E7" s="16">
        <f>H2/F2</f>
        <v>0.92941659880062188</v>
      </c>
      <c r="F7" s="16">
        <f>H4/F4</f>
        <v>0.97044007656605402</v>
      </c>
      <c r="H7" s="16">
        <f>AVERAGE(D14:D22)</f>
        <v>20.195555555555554</v>
      </c>
      <c r="I7" s="16">
        <f>AVERAGE(J14:J22)</f>
        <v>23.428888888888888</v>
      </c>
      <c r="N7" s="7"/>
    </row>
    <row r="8" spans="1:28" x14ac:dyDescent="0.25">
      <c r="A8" s="8" t="s">
        <v>46</v>
      </c>
      <c r="B8" s="8">
        <f>SUMIFS(nifty[strikePrice.1],nifty[expiryDate.2],Analysis!A$3,nifty[changeinOpenInterest.1],MAX(nifty[changeinOpenInterest.1]))</f>
        <v>17300</v>
      </c>
      <c r="N8" s="7"/>
    </row>
    <row r="9" spans="1:28" x14ac:dyDescent="0.25">
      <c r="N9" s="7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25">
      <c r="A10" s="12" t="s">
        <v>35</v>
      </c>
      <c r="B10" s="12" t="s">
        <v>36</v>
      </c>
      <c r="C10" s="12" t="s">
        <v>37</v>
      </c>
      <c r="D10" s="12" t="s">
        <v>49</v>
      </c>
      <c r="E10" s="12" t="s">
        <v>38</v>
      </c>
      <c r="F10" s="12" t="s">
        <v>39</v>
      </c>
      <c r="G10" s="12" t="s">
        <v>47</v>
      </c>
      <c r="H10" s="12" t="s">
        <v>48</v>
      </c>
      <c r="I10" s="12" t="s">
        <v>40</v>
      </c>
      <c r="J10" s="12" t="s">
        <v>51</v>
      </c>
      <c r="K10" s="12" t="s">
        <v>41</v>
      </c>
      <c r="L10" s="12" t="s">
        <v>42</v>
      </c>
      <c r="M10" s="12" t="s">
        <v>43</v>
      </c>
      <c r="N10" s="7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25">
      <c r="A11" s="13">
        <f>SUMIFS(nifty[openInterest],nifty[expiryDate.1],Analysis!A$3,nifty[strikePrice.1],Analysis!G11)</f>
        <v>2074</v>
      </c>
      <c r="B11" s="13">
        <f>SUMIFS(nifty[changeinOpenInterest],nifty[expiryDate.1],Analysis!A$3,nifty[strikePrice.1],Analysis!G11)</f>
        <v>160</v>
      </c>
      <c r="C11" s="13">
        <f>SUMIFS(nifty[totalTradedVolume],nifty[expiryDate.1],Analysis!A$3,nifty[strikePrice.1],Analysis!G11)</f>
        <v>875</v>
      </c>
      <c r="D11" s="13">
        <f>SUMIFS(nifty[impliedVolatility],nifty[expiryDate.1],Analysis!A$3,nifty[strikePrice.1],Analysis!G11)</f>
        <v>21.79</v>
      </c>
      <c r="E11" s="13">
        <f>SUMIFS(nifty[change],nifty[expiryDate.1],Analysis!A$3,nifty[strikePrice.1],Analysis!G11)</f>
        <v>-27.149999999999977</v>
      </c>
      <c r="F11" s="13">
        <f>SUMIFS(nifty[lastPrice],nifty[expiryDate.1],Analysis!A$3,nifty[strikePrice.1],Analysis!G11)</f>
        <v>410.55</v>
      </c>
      <c r="G11" s="11">
        <f t="shared" ref="G11:G17" si="0">G12-50</f>
        <v>16950</v>
      </c>
      <c r="H11" s="13">
        <f>SUMIFS(nifty[lastPrice.1],nifty[expiryDate.2],Analysis!A$3,nifty[strikePrice.2],Analysis!G11)</f>
        <v>86.45</v>
      </c>
      <c r="I11" s="13">
        <f>SUMIFS(nifty[change.1],nifty[expiryDate.2],Analysis!A$3,nifty[strikePrice.2],Analysis!G11)</f>
        <v>-19.399999999999991</v>
      </c>
      <c r="J11" s="13">
        <f>SUMIFS(nifty[impliedVolatility.1],nifty[expiryDate.2],Analysis!A$3,nifty[strikePrice.2],Analysis!G11)</f>
        <v>25.85</v>
      </c>
      <c r="K11" s="13">
        <f>SUMIFS(nifty[totalTradedVolume.1],nifty[expiryDate.2],Analysis!A$3,nifty[strikePrice.2],Analysis!G11)</f>
        <v>96362</v>
      </c>
      <c r="L11" s="13">
        <f>SUMIFS(nifty[changeinOpenInterest.1],nifty[expiryDate.2],Analysis!A$3,nifty[strikePrice.2],Analysis!G11)</f>
        <v>1874</v>
      </c>
      <c r="M11" s="13">
        <f>SUMIFS(nifty[openInterest.1],nifty[expiryDate.2],Analysis!A$3,nifty[strikePrice.2],Analysis!G11)</f>
        <v>6234</v>
      </c>
      <c r="N11" s="7"/>
    </row>
    <row r="12" spans="1:28" x14ac:dyDescent="0.25">
      <c r="A12" s="13">
        <f>SUMIFS(nifty[openInterest],nifty[expiryDate.1],Analysis!A$3,nifty[strikePrice.1],Analysis!G12)</f>
        <v>22366</v>
      </c>
      <c r="B12" s="13">
        <f>SUMIFS(nifty[changeinOpenInterest],nifty[expiryDate.1],Analysis!A$3,nifty[strikePrice.1],Analysis!G12)</f>
        <v>2649</v>
      </c>
      <c r="C12" s="13">
        <f>SUMIFS(nifty[totalTradedVolume],nifty[expiryDate.1],Analysis!A$3,nifty[strikePrice.1],Analysis!G12)</f>
        <v>89510</v>
      </c>
      <c r="D12" s="13">
        <f>SUMIFS(nifty[impliedVolatility],nifty[expiryDate.1],Analysis!A$3,nifty[strikePrice.1],Analysis!G12)</f>
        <v>21.59</v>
      </c>
      <c r="E12" s="13">
        <f>SUMIFS(nifty[change],nifty[expiryDate.1],Analysis!A$3,nifty[strikePrice.1],Analysis!G12)</f>
        <v>-34.800000000000011</v>
      </c>
      <c r="F12" s="13">
        <f>SUMIFS(nifty[lastPrice],nifty[expiryDate.1],Analysis!A$3,nifty[strikePrice.1],Analysis!G12)</f>
        <v>372.3</v>
      </c>
      <c r="G12" s="11">
        <f t="shared" si="0"/>
        <v>17000</v>
      </c>
      <c r="H12" s="13">
        <f>SUMIFS(nifty[lastPrice.1],nifty[expiryDate.2],Analysis!A$3,nifty[strikePrice.2],Analysis!G12)</f>
        <v>97</v>
      </c>
      <c r="I12" s="13">
        <f>SUMIFS(nifty[change.1],nifty[expiryDate.2],Analysis!A$3,nifty[strikePrice.2],Analysis!G12)</f>
        <v>-20.299999999999997</v>
      </c>
      <c r="J12" s="13">
        <f>SUMIFS(nifty[impliedVolatility.1],nifty[expiryDate.2],Analysis!A$3,nifty[strikePrice.2],Analysis!G12)</f>
        <v>25.32</v>
      </c>
      <c r="K12" s="13">
        <f>SUMIFS(nifty[totalTradedVolume.1],nifty[expiryDate.2],Analysis!A$3,nifty[strikePrice.2],Analysis!G12)</f>
        <v>996461</v>
      </c>
      <c r="L12" s="13">
        <f>SUMIFS(nifty[changeinOpenInterest.1],nifty[expiryDate.2],Analysis!A$3,nifty[strikePrice.2],Analysis!G12)</f>
        <v>30030</v>
      </c>
      <c r="M12" s="13">
        <f>SUMIFS(nifty[openInterest.1],nifty[expiryDate.2],Analysis!A$3,nifty[strikePrice.2],Analysis!G12)</f>
        <v>123405</v>
      </c>
      <c r="N12" s="7"/>
    </row>
    <row r="13" spans="1:28" x14ac:dyDescent="0.25">
      <c r="A13" s="13">
        <f>SUMIFS(nifty[openInterest],nifty[expiryDate.1],Analysis!A$3,nifty[strikePrice.1],Analysis!G13)</f>
        <v>636</v>
      </c>
      <c r="B13" s="13">
        <f>SUMIFS(nifty[changeinOpenInterest],nifty[expiryDate.1],Analysis!A$3,nifty[strikePrice.1],Analysis!G13)</f>
        <v>172</v>
      </c>
      <c r="C13" s="13">
        <f>SUMIFS(nifty[totalTradedVolume],nifty[expiryDate.1],Analysis!A$3,nifty[strikePrice.1],Analysis!G13)</f>
        <v>6578</v>
      </c>
      <c r="D13" s="13">
        <f>SUMIFS(nifty[impliedVolatility],nifty[expiryDate.1],Analysis!A$3,nifty[strikePrice.1],Analysis!G13)</f>
        <v>21.44</v>
      </c>
      <c r="E13" s="13">
        <f>SUMIFS(nifty[change],nifty[expiryDate.1],Analysis!A$3,nifty[strikePrice.1],Analysis!G13)</f>
        <v>-36</v>
      </c>
      <c r="F13" s="13">
        <f>SUMIFS(nifty[lastPrice],nifty[expiryDate.1],Analysis!A$3,nifty[strikePrice.1],Analysis!G13)</f>
        <v>334.5</v>
      </c>
      <c r="G13" s="11">
        <f t="shared" si="0"/>
        <v>17050</v>
      </c>
      <c r="H13" s="13">
        <f>SUMIFS(nifty[lastPrice.1],nifty[expiryDate.2],Analysis!A$3,nifty[strikePrice.2],Analysis!G13)</f>
        <v>109.8</v>
      </c>
      <c r="I13" s="13">
        <f>SUMIFS(nifty[change.1],nifty[expiryDate.2],Analysis!A$3,nifty[strikePrice.2],Analysis!G13)</f>
        <v>-17.25</v>
      </c>
      <c r="J13" s="13">
        <f>SUMIFS(nifty[impliedVolatility.1],nifty[expiryDate.2],Analysis!A$3,nifty[strikePrice.2],Analysis!G13)</f>
        <v>25.03</v>
      </c>
      <c r="K13" s="13">
        <f>SUMIFS(nifty[totalTradedVolume.1],nifty[expiryDate.2],Analysis!A$3,nifty[strikePrice.2],Analysis!G13)</f>
        <v>118348</v>
      </c>
      <c r="L13" s="13">
        <f>SUMIFS(nifty[changeinOpenInterest.1],nifty[expiryDate.2],Analysis!A$3,nifty[strikePrice.2],Analysis!G13)</f>
        <v>2789</v>
      </c>
      <c r="M13" s="13">
        <f>SUMIFS(nifty[openInterest.1],nifty[expiryDate.2],Analysis!A$3,nifty[strikePrice.2],Analysis!G13)</f>
        <v>5747</v>
      </c>
      <c r="N13" s="7"/>
    </row>
    <row r="14" spans="1:28" x14ac:dyDescent="0.25">
      <c r="A14" s="13">
        <f>SUMIFS(nifty[openInterest],nifty[expiryDate.1],Analysis!A$3,nifty[strikePrice.1],Analysis!G14)</f>
        <v>9877</v>
      </c>
      <c r="B14" s="13">
        <f>SUMIFS(nifty[changeinOpenInterest],nifty[expiryDate.1],Analysis!A$3,nifty[strikePrice.1],Analysis!G14)</f>
        <v>1593</v>
      </c>
      <c r="C14" s="13">
        <f>SUMIFS(nifty[totalTradedVolume],nifty[expiryDate.1],Analysis!A$3,nifty[strikePrice.1],Analysis!G14)</f>
        <v>84215</v>
      </c>
      <c r="D14" s="13">
        <f>SUMIFS(nifty[impliedVolatility],nifty[expiryDate.1],Analysis!A$3,nifty[strikePrice.1],Analysis!G14)</f>
        <v>21.23</v>
      </c>
      <c r="E14" s="13">
        <f>SUMIFS(nifty[change],nifty[expiryDate.1],Analysis!A$3,nifty[strikePrice.1],Analysis!G14)</f>
        <v>-27.900000000000034</v>
      </c>
      <c r="F14" s="13">
        <f>SUMIFS(nifty[lastPrice],nifty[expiryDate.1],Analysis!A$3,nifty[strikePrice.1],Analysis!G14)</f>
        <v>300.89999999999998</v>
      </c>
      <c r="G14" s="11">
        <f t="shared" si="0"/>
        <v>17100</v>
      </c>
      <c r="H14" s="13">
        <f>SUMIFS(nifty[lastPrice.1],nifty[expiryDate.2],Analysis!A$3,nifty[strikePrice.2],Analysis!G14)</f>
        <v>124</v>
      </c>
      <c r="I14" s="13">
        <f>SUMIFS(nifty[change.1],nifty[expiryDate.2],Analysis!A$3,nifty[strikePrice.2],Analysis!G14)</f>
        <v>-21.349999999999991</v>
      </c>
      <c r="J14" s="13">
        <f>SUMIFS(nifty[impliedVolatility.1],nifty[expiryDate.2],Analysis!A$3,nifty[strikePrice.2],Analysis!G14)</f>
        <v>24.59</v>
      </c>
      <c r="K14" s="13">
        <f>SUMIFS(nifty[totalTradedVolume.1],nifty[expiryDate.2],Analysis!A$3,nifty[strikePrice.2],Analysis!G14)</f>
        <v>601445</v>
      </c>
      <c r="L14" s="13">
        <f>SUMIFS(nifty[changeinOpenInterest.1],nifty[expiryDate.2],Analysis!A$3,nifty[strikePrice.2],Analysis!G14)</f>
        <v>10369</v>
      </c>
      <c r="M14" s="13">
        <f>SUMIFS(nifty[openInterest.1],nifty[expiryDate.2],Analysis!A$3,nifty[strikePrice.2],Analysis!G14)</f>
        <v>40290</v>
      </c>
      <c r="N14" s="7"/>
    </row>
    <row r="15" spans="1:28" x14ac:dyDescent="0.25">
      <c r="A15" s="13">
        <f>SUMIFS(nifty[openInterest],nifty[expiryDate.1],Analysis!A$3,nifty[strikePrice.1],Analysis!G15)</f>
        <v>1170</v>
      </c>
      <c r="B15" s="13">
        <f>SUMIFS(nifty[changeinOpenInterest],nifty[expiryDate.1],Analysis!A$3,nifty[strikePrice.1],Analysis!G15)</f>
        <v>304</v>
      </c>
      <c r="C15" s="13">
        <f>SUMIFS(nifty[totalTradedVolume],nifty[expiryDate.1],Analysis!A$3,nifty[strikePrice.1],Analysis!G15)</f>
        <v>20237</v>
      </c>
      <c r="D15" s="13">
        <f>SUMIFS(nifty[impliedVolatility],nifty[expiryDate.1],Analysis!A$3,nifty[strikePrice.1],Analysis!G15)</f>
        <v>20.99</v>
      </c>
      <c r="E15" s="13">
        <f>SUMIFS(nifty[change],nifty[expiryDate.1],Analysis!A$3,nifty[strikePrice.1],Analysis!G15)</f>
        <v>-30.099999999999966</v>
      </c>
      <c r="F15" s="13">
        <f>SUMIFS(nifty[lastPrice],nifty[expiryDate.1],Analysis!A$3,nifty[strikePrice.1],Analysis!G15)</f>
        <v>266.10000000000002</v>
      </c>
      <c r="G15" s="11">
        <f t="shared" si="0"/>
        <v>17150</v>
      </c>
      <c r="H15" s="13">
        <f>SUMIFS(nifty[lastPrice.1],nifty[expiryDate.2],Analysis!A$3,nifty[strikePrice.2],Analysis!G15)</f>
        <v>141</v>
      </c>
      <c r="I15" s="13">
        <f>SUMIFS(nifty[change.1],nifty[expiryDate.2],Analysis!A$3,nifty[strikePrice.2],Analysis!G15)</f>
        <v>-17.699999999999989</v>
      </c>
      <c r="J15" s="13">
        <f>SUMIFS(nifty[impliedVolatility.1],nifty[expiryDate.2],Analysis!A$3,nifty[strikePrice.2],Analysis!G15)</f>
        <v>24.29</v>
      </c>
      <c r="K15" s="13">
        <f>SUMIFS(nifty[totalTradedVolume.1],nifty[expiryDate.2],Analysis!A$3,nifty[strikePrice.2],Analysis!G15)</f>
        <v>177712</v>
      </c>
      <c r="L15" s="13">
        <f>SUMIFS(nifty[changeinOpenInterest.1],nifty[expiryDate.2],Analysis!A$3,nifty[strikePrice.2],Analysis!G15)</f>
        <v>3227</v>
      </c>
      <c r="M15" s="13">
        <f>SUMIFS(nifty[openInterest.1],nifty[expiryDate.2],Analysis!A$3,nifty[strikePrice.2],Analysis!G15)</f>
        <v>6644</v>
      </c>
      <c r="N15" s="7"/>
    </row>
    <row r="16" spans="1:28" x14ac:dyDescent="0.25">
      <c r="A16" s="13">
        <f>SUMIFS(nifty[openInterest],nifty[expiryDate.1],Analysis!A$3,nifty[strikePrice.1],Analysis!G16)</f>
        <v>22960</v>
      </c>
      <c r="B16" s="13">
        <f>SUMIFS(nifty[changeinOpenInterest],nifty[expiryDate.1],Analysis!A$3,nifty[strikePrice.1],Analysis!G16)</f>
        <v>6240</v>
      </c>
      <c r="C16" s="13">
        <f>SUMIFS(nifty[totalTradedVolume],nifty[expiryDate.1],Analysis!A$3,nifty[strikePrice.1],Analysis!G16)</f>
        <v>360363</v>
      </c>
      <c r="D16" s="13">
        <f>SUMIFS(nifty[impliedVolatility],nifty[expiryDate.1],Analysis!A$3,nifty[strikePrice.1],Analysis!G16)</f>
        <v>20.73</v>
      </c>
      <c r="E16" s="13">
        <f>SUMIFS(nifty[change],nifty[expiryDate.1],Analysis!A$3,nifty[strikePrice.1],Analysis!G16)</f>
        <v>-29.049999999999983</v>
      </c>
      <c r="F16" s="13">
        <f>SUMIFS(nifty[lastPrice],nifty[expiryDate.1],Analysis!A$3,nifty[strikePrice.1],Analysis!G16)</f>
        <v>234.15</v>
      </c>
      <c r="G16" s="11">
        <f t="shared" si="0"/>
        <v>17200</v>
      </c>
      <c r="H16" s="13">
        <f>SUMIFS(nifty[lastPrice.1],nifty[expiryDate.2],Analysis!A$3,nifty[strikePrice.2],Analysis!G16)</f>
        <v>157.85</v>
      </c>
      <c r="I16" s="13">
        <f>SUMIFS(nifty[change.1],nifty[expiryDate.2],Analysis!A$3,nifty[strikePrice.2],Analysis!G16)</f>
        <v>-17.75</v>
      </c>
      <c r="J16" s="13">
        <f>SUMIFS(nifty[impliedVolatility.1],nifty[expiryDate.2],Analysis!A$3,nifty[strikePrice.2],Analysis!G16)</f>
        <v>23.89</v>
      </c>
      <c r="K16" s="13">
        <f>SUMIFS(nifty[totalTradedVolume.1],nifty[expiryDate.2],Analysis!A$3,nifty[strikePrice.2],Analysis!G16)</f>
        <v>887667</v>
      </c>
      <c r="L16" s="13">
        <f>SUMIFS(nifty[changeinOpenInterest.1],nifty[expiryDate.2],Analysis!A$3,nifty[strikePrice.2],Analysis!G16)</f>
        <v>17872</v>
      </c>
      <c r="M16" s="13">
        <f>SUMIFS(nifty[openInterest.1],nifty[expiryDate.2],Analysis!A$3,nifty[strikePrice.2],Analysis!G16)</f>
        <v>59875</v>
      </c>
      <c r="N16" s="7"/>
      <c r="U16" s="10"/>
    </row>
    <row r="17" spans="1:21" x14ac:dyDescent="0.25">
      <c r="A17" s="13">
        <f>SUMIFS(nifty[openInterest],nifty[expiryDate.1],Analysis!A$3,nifty[strikePrice.1],Analysis!G17)</f>
        <v>7674</v>
      </c>
      <c r="B17" s="13">
        <f>SUMIFS(nifty[changeinOpenInterest],nifty[expiryDate.1],Analysis!A$3,nifty[strikePrice.1],Analysis!G17)</f>
        <v>4914</v>
      </c>
      <c r="C17" s="13">
        <f>SUMIFS(nifty[totalTradedVolume],nifty[expiryDate.1],Analysis!A$3,nifty[strikePrice.1],Analysis!G17)</f>
        <v>246415</v>
      </c>
      <c r="D17" s="13">
        <f>SUMIFS(nifty[impliedVolatility],nifty[expiryDate.1],Analysis!A$3,nifty[strikePrice.1],Analysis!G17)</f>
        <v>20.5</v>
      </c>
      <c r="E17" s="13">
        <f>SUMIFS(nifty[change],nifty[expiryDate.1],Analysis!A$3,nifty[strikePrice.1],Analysis!G17)</f>
        <v>-26.25</v>
      </c>
      <c r="F17" s="13">
        <f>SUMIFS(nifty[lastPrice],nifty[expiryDate.1],Analysis!A$3,nifty[strikePrice.1],Analysis!G17)</f>
        <v>204.25</v>
      </c>
      <c r="G17" s="11">
        <f t="shared" si="0"/>
        <v>17250</v>
      </c>
      <c r="H17" s="13">
        <f>SUMIFS(nifty[lastPrice.1],nifty[expiryDate.2],Analysis!A$3,nifty[strikePrice.2],Analysis!G17)</f>
        <v>177.25</v>
      </c>
      <c r="I17" s="13">
        <f>SUMIFS(nifty[change.1],nifty[expiryDate.2],Analysis!A$3,nifty[strikePrice.2],Analysis!G17)</f>
        <v>-16.199999999999989</v>
      </c>
      <c r="J17" s="13">
        <f>SUMIFS(nifty[impliedVolatility.1],nifty[expiryDate.2],Analysis!A$3,nifty[strikePrice.2],Analysis!G17)</f>
        <v>23.61</v>
      </c>
      <c r="K17" s="13">
        <f>SUMIFS(nifty[totalTradedVolume.1],nifty[expiryDate.2],Analysis!A$3,nifty[strikePrice.2],Analysis!G17)</f>
        <v>498410</v>
      </c>
      <c r="L17" s="13">
        <f>SUMIFS(nifty[changeinOpenInterest.1],nifty[expiryDate.2],Analysis!A$3,nifty[strikePrice.2],Analysis!G17)</f>
        <v>13064</v>
      </c>
      <c r="M17" s="13">
        <f>SUMIFS(nifty[openInterest.1],nifty[expiryDate.2],Analysis!A$3,nifty[strikePrice.2],Analysis!G17)</f>
        <v>18758</v>
      </c>
      <c r="N17" s="7"/>
      <c r="U17" s="10"/>
    </row>
    <row r="18" spans="1:21" x14ac:dyDescent="0.25">
      <c r="A18" s="13">
        <f>SUMIFS(nifty[openInterest],nifty[expiryDate.1],Analysis!A$3,nifty[strikePrice.1],Analysis!G18)</f>
        <v>69437</v>
      </c>
      <c r="B18" s="13">
        <f>SUMIFS(nifty[changeinOpenInterest],nifty[expiryDate.1],Analysis!A$3,nifty[strikePrice.1],Analysis!G18)</f>
        <v>29161</v>
      </c>
      <c r="C18" s="13">
        <f>SUMIFS(nifty[totalTradedVolume],nifty[expiryDate.1],Analysis!A$3,nifty[strikePrice.1],Analysis!G18)</f>
        <v>1206048</v>
      </c>
      <c r="D18" s="13">
        <f>SUMIFS(nifty[impliedVolatility],nifty[expiryDate.1],Analysis!A$3,nifty[strikePrice.1],Analysis!G18)</f>
        <v>20.149999999999999</v>
      </c>
      <c r="E18" s="13">
        <f>SUMIFS(nifty[change],nifty[expiryDate.1],Analysis!A$3,nifty[strikePrice.1],Analysis!G18)</f>
        <v>-28.75</v>
      </c>
      <c r="F18" s="13">
        <f>SUMIFS(nifty[lastPrice],nifty[expiryDate.1],Analysis!A$3,nifty[strikePrice.1],Analysis!G18)</f>
        <v>175.7</v>
      </c>
      <c r="G18" s="14">
        <f>MROUND(B3,100)</f>
        <v>17300</v>
      </c>
      <c r="H18" s="13">
        <f>SUMIFS(nifty[lastPrice.1],nifty[expiryDate.2],Analysis!A$3,nifty[strikePrice.2],Analysis!G18)</f>
        <v>198.55</v>
      </c>
      <c r="I18" s="13">
        <f>SUMIFS(nifty[change.1],nifty[expiryDate.2],Analysis!A$3,nifty[strikePrice.2],Analysis!G18)</f>
        <v>-14.199999999999989</v>
      </c>
      <c r="J18" s="13">
        <f>SUMIFS(nifty[impliedVolatility.1],nifty[expiryDate.2],Analysis!A$3,nifty[strikePrice.2],Analysis!G18)</f>
        <v>23.29</v>
      </c>
      <c r="K18" s="13">
        <f>SUMIFS(nifty[totalTradedVolume.1],nifty[expiryDate.2],Analysis!A$3,nifty[strikePrice.2],Analysis!G18)</f>
        <v>1246788</v>
      </c>
      <c r="L18" s="13">
        <f>SUMIFS(nifty[changeinOpenInterest.1],nifty[expiryDate.2],Analysis!A$3,nifty[strikePrice.2],Analysis!G18)</f>
        <v>32815</v>
      </c>
      <c r="M18" s="13">
        <f>SUMIFS(nifty[openInterest.1],nifty[expiryDate.2],Analysis!A$3,nifty[strikePrice.2],Analysis!G18)</f>
        <v>76672</v>
      </c>
      <c r="N18" s="7"/>
    </row>
    <row r="19" spans="1:21" x14ac:dyDescent="0.25">
      <c r="A19" s="13">
        <f>SUMIFS(nifty[openInterest],nifty[expiryDate.1],Analysis!A$3,nifty[strikePrice.1],Analysis!G19)</f>
        <v>16570</v>
      </c>
      <c r="B19" s="13">
        <f>SUMIFS(nifty[changeinOpenInterest],nifty[expiryDate.1],Analysis!A$3,nifty[strikePrice.1],Analysis!G19)</f>
        <v>8288</v>
      </c>
      <c r="C19" s="13">
        <f>SUMIFS(nifty[totalTradedVolume],nifty[expiryDate.1],Analysis!A$3,nifty[strikePrice.1],Analysis!G19)</f>
        <v>440354</v>
      </c>
      <c r="D19" s="13">
        <f>SUMIFS(nifty[impliedVolatility],nifty[expiryDate.1],Analysis!A$3,nifty[strikePrice.1],Analysis!G19)</f>
        <v>19.940000000000001</v>
      </c>
      <c r="E19" s="13">
        <f>SUMIFS(nifty[change],nifty[expiryDate.1],Analysis!A$3,nifty[strikePrice.1],Analysis!G19)</f>
        <v>-29</v>
      </c>
      <c r="F19" s="13">
        <f>SUMIFS(nifty[lastPrice],nifty[expiryDate.1],Analysis!A$3,nifty[strikePrice.1],Analysis!G19)</f>
        <v>151</v>
      </c>
      <c r="G19" s="11">
        <f t="shared" ref="G19:G25" si="1">G18+50</f>
        <v>17350</v>
      </c>
      <c r="H19" s="13">
        <f>SUMIFS(nifty[lastPrice.1],nifty[expiryDate.2],Analysis!A$3,nifty[strikePrice.2],Analysis!G19)</f>
        <v>223.9</v>
      </c>
      <c r="I19" s="13">
        <f>SUMIFS(nifty[change.1],nifty[expiryDate.2],Analysis!A$3,nifty[strikePrice.2],Analysis!G19)</f>
        <v>-7.8499999999999943</v>
      </c>
      <c r="J19" s="13">
        <f>SUMIFS(nifty[impliedVolatility.1],nifty[expiryDate.2],Analysis!A$3,nifty[strikePrice.2],Analysis!G19)</f>
        <v>23.1</v>
      </c>
      <c r="K19" s="13">
        <f>SUMIFS(nifty[totalTradedVolume.1],nifty[expiryDate.2],Analysis!A$3,nifty[strikePrice.2],Analysis!G19)</f>
        <v>274496</v>
      </c>
      <c r="L19" s="13">
        <f>SUMIFS(nifty[changeinOpenInterest.1],nifty[expiryDate.2],Analysis!A$3,nifty[strikePrice.2],Analysis!G19)</f>
        <v>354</v>
      </c>
      <c r="M19" s="13">
        <f>SUMIFS(nifty[openInterest.1],nifty[expiryDate.2],Analysis!A$3,nifty[strikePrice.2],Analysis!G19)</f>
        <v>7203</v>
      </c>
      <c r="N19" s="7"/>
    </row>
    <row r="20" spans="1:21" x14ac:dyDescent="0.25">
      <c r="A20" s="13">
        <f>SUMIFS(nifty[openInterest],nifty[expiryDate.1],Analysis!A$3,nifty[strikePrice.1],Analysis!G20)</f>
        <v>63424</v>
      </c>
      <c r="B20" s="13">
        <f>SUMIFS(nifty[changeinOpenInterest],nifty[expiryDate.1],Analysis!A$3,nifty[strikePrice.1],Analysis!G20)</f>
        <v>9116</v>
      </c>
      <c r="C20" s="13">
        <f>SUMIFS(nifty[totalTradedVolume],nifty[expiryDate.1],Analysis!A$3,nifty[strikePrice.1],Analysis!G20)</f>
        <v>947238</v>
      </c>
      <c r="D20" s="13">
        <f>SUMIFS(nifty[impliedVolatility],nifty[expiryDate.1],Analysis!A$3,nifty[strikePrice.1],Analysis!G20)</f>
        <v>19.690000000000001</v>
      </c>
      <c r="E20" s="13">
        <f>SUMIFS(nifty[change],nifty[expiryDate.1],Analysis!A$3,nifty[strikePrice.1],Analysis!G20)</f>
        <v>-26.500000000000014</v>
      </c>
      <c r="F20" s="13">
        <f>SUMIFS(nifty[lastPrice],nifty[expiryDate.1],Analysis!A$3,nifty[strikePrice.1],Analysis!G20)</f>
        <v>127.3</v>
      </c>
      <c r="G20" s="11">
        <f t="shared" si="1"/>
        <v>17400</v>
      </c>
      <c r="H20" s="13">
        <f>SUMIFS(nifty[lastPrice.1],nifty[expiryDate.2],Analysis!A$3,nifty[strikePrice.2],Analysis!G20)</f>
        <v>250.5</v>
      </c>
      <c r="I20" s="13">
        <f>SUMIFS(nifty[change.1],nifty[expiryDate.2],Analysis!A$3,nifty[strikePrice.2],Analysis!G20)</f>
        <v>-6.8500000000000227</v>
      </c>
      <c r="J20" s="13">
        <f>SUMIFS(nifty[impliedVolatility.1],nifty[expiryDate.2],Analysis!A$3,nifty[strikePrice.2],Analysis!G20)</f>
        <v>22.85</v>
      </c>
      <c r="K20" s="13">
        <f>SUMIFS(nifty[totalTradedVolume.1],nifty[expiryDate.2],Analysis!A$3,nifty[strikePrice.2],Analysis!G20)</f>
        <v>435969</v>
      </c>
      <c r="L20" s="13">
        <f>SUMIFS(nifty[changeinOpenInterest.1],nifty[expiryDate.2],Analysis!A$3,nifty[strikePrice.2],Analysis!G20)</f>
        <v>-2282</v>
      </c>
      <c r="M20" s="13">
        <f>SUMIFS(nifty[openInterest.1],nifty[expiryDate.2],Analysis!A$3,nifty[strikePrice.2],Analysis!G20)</f>
        <v>35282</v>
      </c>
      <c r="N20" s="7"/>
    </row>
    <row r="21" spans="1:21" x14ac:dyDescent="0.25">
      <c r="A21" s="13">
        <f>SUMIFS(nifty[openInterest],nifty[expiryDate.1],Analysis!A$3,nifty[strikePrice.1],Analysis!G21)</f>
        <v>9391</v>
      </c>
      <c r="B21" s="13">
        <f>SUMIFS(nifty[changeinOpenInterest],nifty[expiryDate.1],Analysis!A$3,nifty[strikePrice.1],Analysis!G21)</f>
        <v>1570</v>
      </c>
      <c r="C21" s="13">
        <f>SUMIFS(nifty[totalTradedVolume],nifty[expiryDate.1],Analysis!A$3,nifty[strikePrice.1],Analysis!G21)</f>
        <v>232946</v>
      </c>
      <c r="D21" s="13">
        <f>SUMIFS(nifty[impliedVolatility],nifty[expiryDate.1],Analysis!A$3,nifty[strikePrice.1],Analysis!G21)</f>
        <v>19.43</v>
      </c>
      <c r="E21" s="13">
        <f>SUMIFS(nifty[change],nifty[expiryDate.1],Analysis!A$3,nifty[strikePrice.1],Analysis!G21)</f>
        <v>-24.450000000000017</v>
      </c>
      <c r="F21" s="13">
        <f>SUMIFS(nifty[lastPrice],nifty[expiryDate.1],Analysis!A$3,nifty[strikePrice.1],Analysis!G21)</f>
        <v>106.1</v>
      </c>
      <c r="G21" s="11">
        <f t="shared" si="1"/>
        <v>17450</v>
      </c>
      <c r="H21" s="13">
        <f>SUMIFS(nifty[lastPrice.1],nifty[expiryDate.2],Analysis!A$3,nifty[strikePrice.2],Analysis!G21)</f>
        <v>279.35000000000002</v>
      </c>
      <c r="I21" s="13">
        <f>SUMIFS(nifty[change.1],nifty[expiryDate.2],Analysis!A$3,nifty[strikePrice.2],Analysis!G21)</f>
        <v>-8.7999999999999545</v>
      </c>
      <c r="J21" s="13">
        <f>SUMIFS(nifty[impliedVolatility.1],nifty[expiryDate.2],Analysis!A$3,nifty[strikePrice.2],Analysis!G21)</f>
        <v>22.72</v>
      </c>
      <c r="K21" s="13">
        <f>SUMIFS(nifty[totalTradedVolume.1],nifty[expiryDate.2],Analysis!A$3,nifty[strikePrice.2],Analysis!G21)</f>
        <v>33770</v>
      </c>
      <c r="L21" s="13">
        <f>SUMIFS(nifty[changeinOpenInterest.1],nifty[expiryDate.2],Analysis!A$3,nifty[strikePrice.2],Analysis!G21)</f>
        <v>647</v>
      </c>
      <c r="M21" s="13">
        <f>SUMIFS(nifty[openInterest.1],nifty[expiryDate.2],Analysis!A$3,nifty[strikePrice.2],Analysis!G21)</f>
        <v>2125</v>
      </c>
      <c r="N21" s="7"/>
    </row>
    <row r="22" spans="1:21" x14ac:dyDescent="0.25">
      <c r="A22" s="13">
        <f>SUMIFS(nifty[openInterest],nifty[expiryDate.1],Analysis!A$3,nifty[strikePrice.1],Analysis!G22)</f>
        <v>100822</v>
      </c>
      <c r="B22" s="13">
        <f>SUMIFS(nifty[changeinOpenInterest],nifty[expiryDate.1],Analysis!A$3,nifty[strikePrice.1],Analysis!G22)</f>
        <v>25235</v>
      </c>
      <c r="C22" s="13">
        <f>SUMIFS(nifty[totalTradedVolume],nifty[expiryDate.1],Analysis!A$3,nifty[strikePrice.1],Analysis!G22)</f>
        <v>1035815</v>
      </c>
      <c r="D22" s="13">
        <f>SUMIFS(nifty[impliedVolatility],nifty[expiryDate.1],Analysis!A$3,nifty[strikePrice.1],Analysis!G22)</f>
        <v>19.100000000000001</v>
      </c>
      <c r="E22" s="13">
        <f>SUMIFS(nifty[change],nifty[expiryDate.1],Analysis!A$3,nifty[strikePrice.1],Analysis!G22)</f>
        <v>-21.049999999999997</v>
      </c>
      <c r="F22" s="13">
        <f>SUMIFS(nifty[lastPrice],nifty[expiryDate.1],Analysis!A$3,nifty[strikePrice.1],Analysis!G22)</f>
        <v>87.65</v>
      </c>
      <c r="G22" s="11">
        <f t="shared" si="1"/>
        <v>17500</v>
      </c>
      <c r="H22" s="13">
        <f>SUMIFS(nifty[lastPrice.1],nifty[expiryDate.2],Analysis!A$3,nifty[strikePrice.2],Analysis!G22)</f>
        <v>310.10000000000002</v>
      </c>
      <c r="I22" s="13">
        <f>SUMIFS(nifty[change.1],nifty[expiryDate.2],Analysis!A$3,nifty[strikePrice.2],Analysis!G22)</f>
        <v>-6.0499999999999545</v>
      </c>
      <c r="J22" s="13">
        <f>SUMIFS(nifty[impliedVolatility.1],nifty[expiryDate.2],Analysis!A$3,nifty[strikePrice.2],Analysis!G22)</f>
        <v>22.52</v>
      </c>
      <c r="K22" s="13">
        <f>SUMIFS(nifty[totalTradedVolume.1],nifty[expiryDate.2],Analysis!A$3,nifty[strikePrice.2],Analysis!G22)</f>
        <v>183100</v>
      </c>
      <c r="L22" s="13">
        <f>SUMIFS(nifty[changeinOpenInterest.1],nifty[expiryDate.2],Analysis!A$3,nifty[strikePrice.2],Analysis!G22)</f>
        <v>2364</v>
      </c>
      <c r="M22" s="13">
        <f>SUMIFS(nifty[openInterest.1],nifty[expiryDate.2],Analysis!A$3,nifty[strikePrice.2],Analysis!G22)</f>
        <v>34252</v>
      </c>
      <c r="N22" s="7"/>
    </row>
    <row r="23" spans="1:21" x14ac:dyDescent="0.25">
      <c r="A23" s="13">
        <f>SUMIFS(nifty[openInterest],nifty[expiryDate.1],Analysis!A$3,nifty[strikePrice.1],Analysis!G23)</f>
        <v>11017</v>
      </c>
      <c r="B23" s="13">
        <f>SUMIFS(nifty[changeinOpenInterest],nifty[expiryDate.1],Analysis!A$3,nifty[strikePrice.1],Analysis!G23)</f>
        <v>4662</v>
      </c>
      <c r="C23" s="13">
        <f>SUMIFS(nifty[totalTradedVolume],nifty[expiryDate.1],Analysis!A$3,nifty[strikePrice.1],Analysis!G23)</f>
        <v>205861</v>
      </c>
      <c r="D23" s="13">
        <f>SUMIFS(nifty[impliedVolatility],nifty[expiryDate.1],Analysis!A$3,nifty[strikePrice.1],Analysis!G23)</f>
        <v>18.86</v>
      </c>
      <c r="E23" s="13">
        <f>SUMIFS(nifty[change],nifty[expiryDate.1],Analysis!A$3,nifty[strikePrice.1],Analysis!G23)</f>
        <v>-20.200000000000003</v>
      </c>
      <c r="F23" s="13">
        <f>SUMIFS(nifty[lastPrice],nifty[expiryDate.1],Analysis!A$3,nifty[strikePrice.1],Analysis!G23)</f>
        <v>71.05</v>
      </c>
      <c r="G23" s="11">
        <f t="shared" si="1"/>
        <v>17550</v>
      </c>
      <c r="H23" s="13">
        <f>SUMIFS(nifty[lastPrice.1],nifty[expiryDate.2],Analysis!A$3,nifty[strikePrice.2],Analysis!G23)</f>
        <v>346.05</v>
      </c>
      <c r="I23" s="13">
        <f>SUMIFS(nifty[change.1],nifty[expiryDate.2],Analysis!A$3,nifty[strikePrice.2],Analysis!G23)</f>
        <v>-7.1999999999999886</v>
      </c>
      <c r="J23" s="13">
        <f>SUMIFS(nifty[impliedVolatility.1],nifty[expiryDate.2],Analysis!A$3,nifty[strikePrice.2],Analysis!G23)</f>
        <v>22.32</v>
      </c>
      <c r="K23" s="13">
        <f>SUMIFS(nifty[totalTradedVolume.1],nifty[expiryDate.2],Analysis!A$3,nifty[strikePrice.2],Analysis!G23)</f>
        <v>6551</v>
      </c>
      <c r="L23" s="13">
        <f>SUMIFS(nifty[changeinOpenInterest.1],nifty[expiryDate.2],Analysis!A$3,nifty[strikePrice.2],Analysis!G23)</f>
        <v>60</v>
      </c>
      <c r="M23" s="13">
        <f>SUMIFS(nifty[openInterest.1],nifty[expiryDate.2],Analysis!A$3,nifty[strikePrice.2],Analysis!G23)</f>
        <v>798</v>
      </c>
      <c r="N23" s="7"/>
    </row>
    <row r="24" spans="1:21" x14ac:dyDescent="0.25">
      <c r="A24" s="13">
        <f>SUMIFS(nifty[openInterest],nifty[expiryDate.1],Analysis!A$3,nifty[strikePrice.1],Analysis!G24)</f>
        <v>64035</v>
      </c>
      <c r="B24" s="13">
        <f>SUMIFS(nifty[changeinOpenInterest],nifty[expiryDate.1],Analysis!A$3,nifty[strikePrice.1],Analysis!G24)</f>
        <v>14630</v>
      </c>
      <c r="C24" s="13">
        <f>SUMIFS(nifty[totalTradedVolume],nifty[expiryDate.1],Analysis!A$3,nifty[strikePrice.1],Analysis!G24)</f>
        <v>695265</v>
      </c>
      <c r="D24" s="13">
        <f>SUMIFS(nifty[impliedVolatility],nifty[expiryDate.1],Analysis!A$3,nifty[strikePrice.1],Analysis!G24)</f>
        <v>18.489999999999998</v>
      </c>
      <c r="E24" s="13">
        <f>SUMIFS(nifty[change],nifty[expiryDate.1],Analysis!A$3,nifty[strikePrice.1],Analysis!G24)</f>
        <v>-17.799999999999997</v>
      </c>
      <c r="F24" s="13">
        <f>SUMIFS(nifty[lastPrice],nifty[expiryDate.1],Analysis!A$3,nifty[strikePrice.1],Analysis!G24)</f>
        <v>56.25</v>
      </c>
      <c r="G24" s="11">
        <f t="shared" si="1"/>
        <v>17600</v>
      </c>
      <c r="H24" s="13">
        <f>SUMIFS(nifty[lastPrice.1],nifty[expiryDate.2],Analysis!A$3,nifty[strikePrice.2],Analysis!G24)</f>
        <v>380.1</v>
      </c>
      <c r="I24" s="13">
        <f>SUMIFS(nifty[change.1],nifty[expiryDate.2],Analysis!A$3,nifty[strikePrice.2],Analysis!G24)</f>
        <v>-0.19999999999998863</v>
      </c>
      <c r="J24" s="13">
        <f>SUMIFS(nifty[impliedVolatility.1],nifty[expiryDate.2],Analysis!A$3,nifty[strikePrice.2],Analysis!G24)</f>
        <v>22.37</v>
      </c>
      <c r="K24" s="13">
        <f>SUMIFS(nifty[totalTradedVolume.1],nifty[expiryDate.2],Analysis!A$3,nifty[strikePrice.2],Analysis!G24)</f>
        <v>59798</v>
      </c>
      <c r="L24" s="13">
        <f>SUMIFS(nifty[changeinOpenInterest.1],nifty[expiryDate.2],Analysis!A$3,nifty[strikePrice.2],Analysis!G24)</f>
        <v>238</v>
      </c>
      <c r="M24" s="13">
        <f>SUMIFS(nifty[openInterest.1],nifty[expiryDate.2],Analysis!A$3,nifty[strikePrice.2],Analysis!G24)</f>
        <v>12561</v>
      </c>
      <c r="N24" s="7"/>
    </row>
    <row r="25" spans="1:21" x14ac:dyDescent="0.25">
      <c r="A25" s="13">
        <f>SUMIFS(nifty[openInterest],nifty[expiryDate.1],Analysis!A$3,nifty[strikePrice.1],Analysis!G25)</f>
        <v>12784</v>
      </c>
      <c r="B25" s="13">
        <f>SUMIFS(nifty[changeinOpenInterest],nifty[expiryDate.1],Analysis!A$3,nifty[strikePrice.1],Analysis!G25)</f>
        <v>4207</v>
      </c>
      <c r="C25" s="13">
        <f>SUMIFS(nifty[totalTradedVolume],nifty[expiryDate.1],Analysis!A$3,nifty[strikePrice.1],Analysis!G25)</f>
        <v>196928</v>
      </c>
      <c r="D25" s="13">
        <f>SUMIFS(nifty[impliedVolatility],nifty[expiryDate.1],Analysis!A$3,nifty[strikePrice.1],Analysis!G25)</f>
        <v>18.329999999999998</v>
      </c>
      <c r="E25" s="13">
        <f>SUMIFS(nifty[change],nifty[expiryDate.1],Analysis!A$3,nifty[strikePrice.1],Analysis!G25)</f>
        <v>-15.149999999999999</v>
      </c>
      <c r="F25" s="13">
        <f>SUMIFS(nifty[lastPrice],nifty[expiryDate.1],Analysis!A$3,nifty[strikePrice.1],Analysis!G25)</f>
        <v>44.85</v>
      </c>
      <c r="G25" s="11">
        <f t="shared" si="1"/>
        <v>17650</v>
      </c>
      <c r="H25" s="13">
        <f>SUMIFS(nifty[lastPrice.1],nifty[expiryDate.2],Analysis!A$3,nifty[strikePrice.2],Analysis!G25)</f>
        <v>418.55</v>
      </c>
      <c r="I25" s="13">
        <f>SUMIFS(nifty[change.1],nifty[expiryDate.2],Analysis!A$3,nifty[strikePrice.2],Analysis!G25)</f>
        <v>-3.8999999999999777</v>
      </c>
      <c r="J25" s="13">
        <f>SUMIFS(nifty[impliedVolatility.1],nifty[expiryDate.2],Analysis!A$3,nifty[strikePrice.2],Analysis!G25)</f>
        <v>22.55</v>
      </c>
      <c r="K25" s="13">
        <f>SUMIFS(nifty[totalTradedVolume.1],nifty[expiryDate.2],Analysis!A$3,nifty[strikePrice.2],Analysis!G25)</f>
        <v>885</v>
      </c>
      <c r="L25" s="13">
        <f>SUMIFS(nifty[changeinOpenInterest.1],nifty[expiryDate.2],Analysis!A$3,nifty[strikePrice.2],Analysis!G25)</f>
        <v>-43</v>
      </c>
      <c r="M25" s="13">
        <f>SUMIFS(nifty[openInterest.1],nifty[expiryDate.2],Analysis!A$3,nifty[strikePrice.2],Analysis!G25)</f>
        <v>741</v>
      </c>
      <c r="N25" s="7"/>
    </row>
    <row r="26" spans="1:2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7"/>
    </row>
    <row r="27" spans="1:21" x14ac:dyDescent="0.25">
      <c r="N27" s="7"/>
    </row>
    <row r="28" spans="1:21" x14ac:dyDescent="0.25">
      <c r="N28" s="7"/>
    </row>
    <row r="29" spans="1:21" x14ac:dyDescent="0.25">
      <c r="N29" s="7"/>
    </row>
    <row r="30" spans="1:21" x14ac:dyDescent="0.25">
      <c r="N30" s="7"/>
    </row>
    <row r="31" spans="1:21" x14ac:dyDescent="0.25">
      <c r="N31" s="7"/>
    </row>
    <row r="32" spans="1:21" x14ac:dyDescent="0.25">
      <c r="N32" s="7"/>
    </row>
    <row r="33" spans="14:14" x14ac:dyDescent="0.25">
      <c r="N33" s="7"/>
    </row>
    <row r="34" spans="14:14" x14ac:dyDescent="0.25">
      <c r="N34" s="7"/>
    </row>
    <row r="35" spans="14:14" x14ac:dyDescent="0.25">
      <c r="N35" s="7"/>
    </row>
    <row r="36" spans="14:14" x14ac:dyDescent="0.25">
      <c r="N36" s="7"/>
    </row>
    <row r="37" spans="14:14" x14ac:dyDescent="0.25">
      <c r="N37" s="7"/>
    </row>
    <row r="38" spans="14:14" x14ac:dyDescent="0.25">
      <c r="N38" s="7"/>
    </row>
    <row r="39" spans="14:14" x14ac:dyDescent="0.25">
      <c r="N39" s="7"/>
    </row>
    <row r="40" spans="14:14" x14ac:dyDescent="0.25">
      <c r="N40" s="7"/>
    </row>
    <row r="41" spans="14:14" x14ac:dyDescent="0.25">
      <c r="N41" s="7"/>
    </row>
    <row r="42" spans="14:14" x14ac:dyDescent="0.25">
      <c r="N42" s="9"/>
    </row>
  </sheetData>
  <conditionalFormatting sqref="E11:E25">
    <cfRule type="cellIs" dxfId="67" priority="7" operator="lessThan">
      <formula>0</formula>
    </cfRule>
    <cfRule type="cellIs" dxfId="66" priority="8" operator="greaterThan">
      <formula>0</formula>
    </cfRule>
    <cfRule type="cellIs" dxfId="65" priority="9" operator="greaterThan">
      <formula>0</formula>
    </cfRule>
    <cfRule type="cellIs" dxfId="64" priority="10" operator="greaterThan">
      <formula>0</formula>
    </cfRule>
  </conditionalFormatting>
  <conditionalFormatting sqref="I11:I25">
    <cfRule type="cellIs" dxfId="63" priority="5" operator="lessThan">
      <formula>0</formula>
    </cfRule>
    <cfRule type="cellIs" dxfId="62" priority="6" operator="greaterThan">
      <formula>0</formula>
    </cfRule>
  </conditionalFormatting>
  <conditionalFormatting sqref="A11:A25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{B6855DCE-E341-4052-B9A6-4958AB898C3E}</x14:id>
        </ext>
      </extLst>
    </cfRule>
  </conditionalFormatting>
  <conditionalFormatting sqref="M11:M2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{E5EC7B2D-A965-4F1E-95CB-D6D50E88735F}</x14:id>
        </ext>
      </extLst>
    </cfRule>
  </conditionalFormatting>
  <conditionalFormatting sqref="K3:L3">
    <cfRule type="containsText" dxfId="61" priority="1" operator="containsText" text="BULLISH">
      <formula>NOT(ISERROR(SEARCH("BULLISH",K3)))</formula>
    </cfRule>
    <cfRule type="containsText" dxfId="60" priority="2" operator="containsText" text="BEARISH">
      <formula>NOT(ISERROR(SEARCH("BEARISH",K3)))</formula>
    </cfRule>
  </conditionalFormatting>
  <pageMargins left="0.7" right="0.7" top="0.75" bottom="0.75" header="0.3" footer="0.3"/>
  <drawing r:id="rId1"/>
  <webPublishItems count="1">
    <webPublishItem id="19460" divId="OPTION CHAIN_19460" sourceType="sheet" destinationFile="C:\Users\DELL\OneDrive\Desktop\OPTION CHAIN.htm" autoRepublish="1"/>
  </webPublishItem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855DCE-E341-4052-B9A6-4958AB898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A11:A25</xm:sqref>
        </x14:conditionalFormatting>
        <x14:conditionalFormatting xmlns:xm="http://schemas.microsoft.com/office/excel/2006/main">
          <x14:cfRule type="dataBar" id="{E5EC7B2D-A965-4F1E-95CB-D6D50E8873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M11:M25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banknifty!$AH$4:$AH$16</xm:f>
          </x14:formula1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F948"/>
  <sheetViews>
    <sheetView topLeftCell="N1" workbookViewId="0">
      <selection activeCell="B4" sqref="B4:AF948"/>
    </sheetView>
  </sheetViews>
  <sheetFormatPr defaultRowHeight="15" x14ac:dyDescent="0.25"/>
  <cols>
    <col min="2" max="2" width="14.28515625" bestFit="1" customWidth="1"/>
    <col min="3" max="3" width="14.5703125" bestFit="1" customWidth="1"/>
    <col min="4" max="4" width="16.5703125" bestFit="1" customWidth="1"/>
    <col min="5" max="5" width="25.140625" bestFit="1" customWidth="1"/>
    <col min="6" max="6" width="22.42578125" bestFit="1" customWidth="1"/>
    <col min="7" max="7" width="20.140625" bestFit="1" customWidth="1"/>
    <col min="8" max="8" width="12.42578125" bestFit="1" customWidth="1"/>
    <col min="9" max="9" width="11.140625" bestFit="1" customWidth="1"/>
    <col min="10" max="11" width="20.28515625" bestFit="1" customWidth="1"/>
    <col min="12" max="12" width="10.85546875" bestFit="1" customWidth="1"/>
    <col min="13" max="13" width="12.140625" bestFit="1" customWidth="1"/>
    <col min="14" max="14" width="10.85546875" bestFit="1" customWidth="1"/>
    <col min="15" max="15" width="12.140625" bestFit="1" customWidth="1"/>
    <col min="16" max="16" width="19.85546875" bestFit="1" customWidth="1"/>
    <col min="17" max="17" width="14.28515625" bestFit="1" customWidth="1"/>
    <col min="18" max="18" width="14.5703125" bestFit="1" customWidth="1"/>
    <col min="19" max="19" width="14.85546875" bestFit="1" customWidth="1"/>
    <col min="20" max="20" width="23.42578125" bestFit="1" customWidth="1"/>
    <col min="21" max="21" width="20.85546875" bestFit="1" customWidth="1"/>
    <col min="22" max="22" width="18.42578125" bestFit="1" customWidth="1"/>
    <col min="23" max="23" width="10.85546875" bestFit="1" customWidth="1"/>
    <col min="24" max="24" width="9.5703125" bestFit="1" customWidth="1"/>
    <col min="25" max="26" width="18.5703125" bestFit="1" customWidth="1"/>
    <col min="27" max="27" width="9.28515625" bestFit="1" customWidth="1"/>
    <col min="28" max="28" width="10.5703125" bestFit="1" customWidth="1"/>
    <col min="29" max="29" width="9.28515625" bestFit="1" customWidth="1"/>
    <col min="30" max="30" width="10.5703125" bestFit="1" customWidth="1"/>
    <col min="31" max="31" width="18.140625" bestFit="1" customWidth="1"/>
    <col min="32" max="32" width="11.140625" bestFit="1" customWidth="1"/>
  </cols>
  <sheetData>
    <row r="4" spans="2:32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2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0</v>
      </c>
    </row>
    <row r="5" spans="2:32" x14ac:dyDescent="0.25">
      <c r="B5" s="1">
        <v>7500</v>
      </c>
      <c r="C5" s="2">
        <v>44924</v>
      </c>
      <c r="D5" s="1">
        <v>21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2550</v>
      </c>
      <c r="K5" s="1">
        <v>0</v>
      </c>
      <c r="L5" s="1">
        <v>750</v>
      </c>
      <c r="M5" s="1">
        <v>0.3</v>
      </c>
      <c r="N5" s="1">
        <v>0</v>
      </c>
      <c r="O5" s="1">
        <v>0</v>
      </c>
      <c r="P5" s="1">
        <v>17273.900000000001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/>
    </row>
    <row r="6" spans="2:32" x14ac:dyDescent="0.25">
      <c r="B6" s="1">
        <v>8300</v>
      </c>
      <c r="C6" s="2">
        <v>44742</v>
      </c>
      <c r="D6" s="1">
        <v>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750</v>
      </c>
      <c r="K6" s="1">
        <v>0</v>
      </c>
      <c r="L6" s="1">
        <v>750</v>
      </c>
      <c r="M6" s="1">
        <v>0.05</v>
      </c>
      <c r="N6" s="1">
        <v>0</v>
      </c>
      <c r="O6" s="1">
        <v>0</v>
      </c>
      <c r="P6" s="1">
        <v>17273.900000000001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/>
    </row>
    <row r="7" spans="2:32" x14ac:dyDescent="0.25">
      <c r="B7" s="1">
        <v>0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8500</v>
      </c>
      <c r="R7" s="1">
        <v>45106</v>
      </c>
      <c r="S7" s="1">
        <v>319.5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300</v>
      </c>
      <c r="AA7" s="1">
        <v>0</v>
      </c>
      <c r="AB7" s="1">
        <v>0</v>
      </c>
      <c r="AC7" s="1">
        <v>300</v>
      </c>
      <c r="AD7" s="1">
        <v>10198.25</v>
      </c>
      <c r="AE7" s="1">
        <v>17273.900000000001</v>
      </c>
      <c r="AF7" s="1"/>
    </row>
    <row r="8" spans="2:32" x14ac:dyDescent="0.25">
      <c r="B8" s="1">
        <v>8500</v>
      </c>
      <c r="C8" s="2">
        <v>44924</v>
      </c>
      <c r="D8" s="1">
        <v>2254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5850</v>
      </c>
      <c r="K8" s="1">
        <v>0</v>
      </c>
      <c r="L8" s="1">
        <v>1500</v>
      </c>
      <c r="M8" s="1">
        <v>3.1</v>
      </c>
      <c r="N8" s="1">
        <v>0</v>
      </c>
      <c r="O8" s="1">
        <v>0</v>
      </c>
      <c r="P8" s="1">
        <v>17273.900000000001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/>
    </row>
    <row r="9" spans="2:32" x14ac:dyDescent="0.25">
      <c r="B9" s="1">
        <v>8700</v>
      </c>
      <c r="C9" s="2">
        <v>44924</v>
      </c>
      <c r="D9" s="1">
        <v>2250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2550</v>
      </c>
      <c r="K9" s="1">
        <v>0</v>
      </c>
      <c r="L9" s="1">
        <v>750</v>
      </c>
      <c r="M9" s="1">
        <v>0.3</v>
      </c>
      <c r="N9" s="1">
        <v>0</v>
      </c>
      <c r="O9" s="1">
        <v>0</v>
      </c>
      <c r="P9" s="1">
        <v>17273.900000000001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/>
    </row>
    <row r="10" spans="2:32" x14ac:dyDescent="0.25">
      <c r="B10" s="1">
        <v>9000</v>
      </c>
      <c r="C10" s="2">
        <v>44924</v>
      </c>
      <c r="D10" s="1">
        <v>7654.5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3700</v>
      </c>
      <c r="K10" s="1">
        <v>0</v>
      </c>
      <c r="L10" s="1">
        <v>1900</v>
      </c>
      <c r="M10" s="1">
        <v>3.3</v>
      </c>
      <c r="N10" s="1">
        <v>0</v>
      </c>
      <c r="O10" s="1">
        <v>0</v>
      </c>
      <c r="P10" s="1">
        <v>17273.900000000001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/>
    </row>
    <row r="11" spans="2:32" x14ac:dyDescent="0.25">
      <c r="B11" s="1">
        <v>0</v>
      </c>
      <c r="C11" s="2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9500</v>
      </c>
      <c r="R11" s="1">
        <v>45106</v>
      </c>
      <c r="S11" s="1">
        <v>81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400</v>
      </c>
      <c r="AA11" s="1">
        <v>0</v>
      </c>
      <c r="AB11" s="1">
        <v>0</v>
      </c>
      <c r="AC11" s="1">
        <v>400</v>
      </c>
      <c r="AD11" s="1">
        <v>9280</v>
      </c>
      <c r="AE11" s="1">
        <v>17273.900000000001</v>
      </c>
      <c r="AF11" s="1"/>
    </row>
    <row r="12" spans="2:32" x14ac:dyDescent="0.25">
      <c r="B12" s="1">
        <v>9500</v>
      </c>
      <c r="C12" s="2">
        <v>44924</v>
      </c>
      <c r="D12" s="1">
        <v>2333.5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4700</v>
      </c>
      <c r="K12" s="1">
        <v>0</v>
      </c>
      <c r="L12" s="1">
        <v>2900</v>
      </c>
      <c r="M12" s="1">
        <v>5.5</v>
      </c>
      <c r="N12" s="1">
        <v>0</v>
      </c>
      <c r="O12" s="1">
        <v>0</v>
      </c>
      <c r="P12" s="1">
        <v>17273.900000000001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</row>
    <row r="13" spans="2:32" x14ac:dyDescent="0.25">
      <c r="B13" s="1">
        <v>9700</v>
      </c>
      <c r="C13" s="2">
        <v>44924</v>
      </c>
      <c r="D13" s="1">
        <v>61.5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2550</v>
      </c>
      <c r="K13" s="1">
        <v>0</v>
      </c>
      <c r="L13" s="1">
        <v>750</v>
      </c>
      <c r="M13" s="1">
        <v>0.3</v>
      </c>
      <c r="N13" s="1">
        <v>0</v>
      </c>
      <c r="O13" s="1">
        <v>0</v>
      </c>
      <c r="P13" s="1">
        <v>17273.900000000001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/>
    </row>
    <row r="14" spans="2:32" x14ac:dyDescent="0.25">
      <c r="B14" s="1">
        <v>9900</v>
      </c>
      <c r="C14" s="2">
        <v>44924</v>
      </c>
      <c r="D14" s="1">
        <v>0.5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2550</v>
      </c>
      <c r="K14" s="1">
        <v>0</v>
      </c>
      <c r="L14" s="1">
        <v>750</v>
      </c>
      <c r="M14" s="1">
        <v>0.55000000000000004</v>
      </c>
      <c r="N14" s="1">
        <v>0</v>
      </c>
      <c r="O14" s="1">
        <v>0</v>
      </c>
      <c r="P14" s="1">
        <v>17273.900000000001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</row>
    <row r="15" spans="2:32" x14ac:dyDescent="0.25">
      <c r="B15" s="1">
        <v>10000</v>
      </c>
      <c r="C15" s="2">
        <v>44924</v>
      </c>
      <c r="D15" s="1">
        <v>4550.5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5000</v>
      </c>
      <c r="K15" s="1">
        <v>0</v>
      </c>
      <c r="L15" s="1">
        <v>2950</v>
      </c>
      <c r="M15" s="1">
        <v>11.95</v>
      </c>
      <c r="N15" s="1">
        <v>0</v>
      </c>
      <c r="O15" s="1">
        <v>0</v>
      </c>
      <c r="P15" s="1">
        <v>17273.900000000001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</row>
    <row r="16" spans="2:32" x14ac:dyDescent="0.25">
      <c r="B16" s="1">
        <v>10000</v>
      </c>
      <c r="C16" s="2">
        <v>44742</v>
      </c>
      <c r="D16" s="1">
        <v>4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2100</v>
      </c>
      <c r="K16" s="1">
        <v>0</v>
      </c>
      <c r="L16" s="1">
        <v>300</v>
      </c>
      <c r="M16" s="1">
        <v>3.05</v>
      </c>
      <c r="N16" s="1">
        <v>0</v>
      </c>
      <c r="O16" s="1">
        <v>0</v>
      </c>
      <c r="P16" s="1">
        <v>17273.900000000001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/>
    </row>
    <row r="17" spans="2:32" x14ac:dyDescent="0.25">
      <c r="B17" s="1">
        <v>10000</v>
      </c>
      <c r="C17" s="2">
        <v>45106</v>
      </c>
      <c r="D17" s="1">
        <v>1780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2650</v>
      </c>
      <c r="K17" s="1">
        <v>0</v>
      </c>
      <c r="L17" s="1">
        <v>50</v>
      </c>
      <c r="M17" s="1">
        <v>52</v>
      </c>
      <c r="N17" s="1">
        <v>0</v>
      </c>
      <c r="O17" s="1">
        <v>0</v>
      </c>
      <c r="P17" s="1">
        <v>17273.900000000001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/>
    </row>
    <row r="18" spans="2:32" x14ac:dyDescent="0.25">
      <c r="B18" s="1">
        <v>10500</v>
      </c>
      <c r="C18" s="2">
        <v>45106</v>
      </c>
      <c r="D18" s="1">
        <v>3004.5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2650</v>
      </c>
      <c r="K18" s="1">
        <v>0</v>
      </c>
      <c r="L18" s="1">
        <v>750</v>
      </c>
      <c r="M18" s="1">
        <v>36.049999999999997</v>
      </c>
      <c r="N18" s="1">
        <v>0</v>
      </c>
      <c r="O18" s="1">
        <v>0</v>
      </c>
      <c r="P18" s="1">
        <v>17273.900000000001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/>
    </row>
    <row r="19" spans="2:32" x14ac:dyDescent="0.25">
      <c r="B19" s="1">
        <v>10500</v>
      </c>
      <c r="C19" s="2">
        <v>44924</v>
      </c>
      <c r="D19" s="1">
        <v>6170.5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4400</v>
      </c>
      <c r="K19" s="1">
        <v>0</v>
      </c>
      <c r="L19" s="1">
        <v>50</v>
      </c>
      <c r="M19" s="1">
        <v>24</v>
      </c>
      <c r="N19" s="1">
        <v>0</v>
      </c>
      <c r="O19" s="1">
        <v>0</v>
      </c>
      <c r="P19" s="1">
        <v>17273.900000000001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/>
    </row>
    <row r="20" spans="2:32" x14ac:dyDescent="0.25">
      <c r="B20" s="1">
        <v>10500</v>
      </c>
      <c r="C20" s="2">
        <v>44742</v>
      </c>
      <c r="D20" s="1">
        <v>3048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2100</v>
      </c>
      <c r="K20" s="1">
        <v>0</v>
      </c>
      <c r="L20" s="1">
        <v>300</v>
      </c>
      <c r="M20" s="1">
        <v>3.05</v>
      </c>
      <c r="N20" s="1">
        <v>0</v>
      </c>
      <c r="O20" s="1">
        <v>0</v>
      </c>
      <c r="P20" s="1">
        <v>17273.900000000001</v>
      </c>
      <c r="Q20" s="1">
        <v>10500</v>
      </c>
      <c r="R20" s="1">
        <v>44742</v>
      </c>
      <c r="S20" s="1">
        <v>11515.5</v>
      </c>
      <c r="T20" s="1">
        <v>3</v>
      </c>
      <c r="U20" s="1">
        <v>4</v>
      </c>
      <c r="V20" s="1">
        <v>0</v>
      </c>
      <c r="W20" s="1">
        <v>6531.05</v>
      </c>
      <c r="X20" s="1">
        <v>-28.949999999999818</v>
      </c>
      <c r="Y20" s="1">
        <v>1350</v>
      </c>
      <c r="Z20" s="1">
        <v>1000</v>
      </c>
      <c r="AA20" s="1">
        <v>50</v>
      </c>
      <c r="AB20" s="1">
        <v>6535</v>
      </c>
      <c r="AC20" s="1">
        <v>50</v>
      </c>
      <c r="AD20" s="1">
        <v>6628.1</v>
      </c>
      <c r="AE20" s="1">
        <v>17273.900000000001</v>
      </c>
      <c r="AF20" s="1"/>
    </row>
    <row r="21" spans="2:32" x14ac:dyDescent="0.25">
      <c r="B21" s="1">
        <v>10700</v>
      </c>
      <c r="C21" s="2">
        <v>44742</v>
      </c>
      <c r="D21" s="1">
        <v>18.5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300</v>
      </c>
      <c r="K21" s="1">
        <v>0</v>
      </c>
      <c r="L21" s="1">
        <v>300</v>
      </c>
      <c r="M21" s="1">
        <v>3.05</v>
      </c>
      <c r="N21" s="1">
        <v>0</v>
      </c>
      <c r="O21" s="1">
        <v>0</v>
      </c>
      <c r="P21" s="1">
        <v>17273.900000000001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/>
    </row>
    <row r="22" spans="2:32" x14ac:dyDescent="0.25">
      <c r="B22" s="1">
        <v>10800</v>
      </c>
      <c r="C22" s="2">
        <v>44742</v>
      </c>
      <c r="D22" s="1">
        <v>148.5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300</v>
      </c>
      <c r="K22" s="1">
        <v>0</v>
      </c>
      <c r="L22" s="1">
        <v>300</v>
      </c>
      <c r="M22" s="1">
        <v>3.1</v>
      </c>
      <c r="N22" s="1">
        <v>0</v>
      </c>
      <c r="O22" s="1">
        <v>0</v>
      </c>
      <c r="P22" s="1">
        <v>17273.900000000001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/>
    </row>
    <row r="23" spans="2:32" x14ac:dyDescent="0.25">
      <c r="B23" s="1">
        <v>10900</v>
      </c>
      <c r="C23" s="2">
        <v>44924</v>
      </c>
      <c r="D23" s="1">
        <v>1.5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750</v>
      </c>
      <c r="K23" s="1">
        <v>0</v>
      </c>
      <c r="L23" s="1">
        <v>750</v>
      </c>
      <c r="M23" s="1">
        <v>0.05</v>
      </c>
      <c r="N23" s="1">
        <v>0</v>
      </c>
      <c r="O23" s="1">
        <v>0</v>
      </c>
      <c r="P23" s="1">
        <v>17273.900000000001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/>
    </row>
    <row r="24" spans="2:32" x14ac:dyDescent="0.25">
      <c r="B24" s="1">
        <v>10900</v>
      </c>
      <c r="C24" s="2">
        <v>44742</v>
      </c>
      <c r="D24" s="1">
        <v>85.5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300</v>
      </c>
      <c r="K24" s="1">
        <v>0</v>
      </c>
      <c r="L24" s="1">
        <v>300</v>
      </c>
      <c r="M24" s="1">
        <v>3.1</v>
      </c>
      <c r="N24" s="1">
        <v>0</v>
      </c>
      <c r="O24" s="1">
        <v>0</v>
      </c>
      <c r="P24" s="1">
        <v>17273.900000000001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/>
    </row>
    <row r="25" spans="2:32" x14ac:dyDescent="0.25">
      <c r="B25" s="1">
        <v>11000</v>
      </c>
      <c r="C25" s="2">
        <v>45288</v>
      </c>
      <c r="D25" s="1">
        <v>2.5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2700</v>
      </c>
      <c r="K25" s="1">
        <v>150</v>
      </c>
      <c r="L25" s="1">
        <v>750</v>
      </c>
      <c r="M25" s="1">
        <v>60.3</v>
      </c>
      <c r="N25" s="1">
        <v>50</v>
      </c>
      <c r="O25" s="1">
        <v>157.94999999999999</v>
      </c>
      <c r="P25" s="1">
        <v>17273.900000000001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/>
    </row>
    <row r="26" spans="2:32" x14ac:dyDescent="0.25">
      <c r="B26" s="1">
        <v>11000</v>
      </c>
      <c r="C26" s="2">
        <v>44924</v>
      </c>
      <c r="D26" s="1">
        <v>1911.5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5250</v>
      </c>
      <c r="K26" s="1">
        <v>500</v>
      </c>
      <c r="L26" s="1">
        <v>200</v>
      </c>
      <c r="M26" s="1">
        <v>35.5</v>
      </c>
      <c r="N26" s="1">
        <v>500</v>
      </c>
      <c r="O26" s="1">
        <v>44.45</v>
      </c>
      <c r="P26" s="1">
        <v>17273.900000000001</v>
      </c>
      <c r="Q26" s="1">
        <v>11000</v>
      </c>
      <c r="R26" s="1">
        <v>44924</v>
      </c>
      <c r="S26" s="1">
        <v>63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900</v>
      </c>
      <c r="Z26" s="1">
        <v>0</v>
      </c>
      <c r="AA26" s="1">
        <v>900</v>
      </c>
      <c r="AB26" s="1">
        <v>5786.7</v>
      </c>
      <c r="AC26" s="1">
        <v>0</v>
      </c>
      <c r="AD26" s="1">
        <v>0</v>
      </c>
      <c r="AE26" s="1">
        <v>17273.900000000001</v>
      </c>
      <c r="AF26" s="1"/>
    </row>
    <row r="27" spans="2:32" x14ac:dyDescent="0.25">
      <c r="B27" s="1">
        <v>11000</v>
      </c>
      <c r="C27" s="2">
        <v>44742</v>
      </c>
      <c r="D27" s="1">
        <v>100.5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4500</v>
      </c>
      <c r="K27" s="1">
        <v>0</v>
      </c>
      <c r="L27" s="1">
        <v>2700</v>
      </c>
      <c r="M27" s="1">
        <v>3.15</v>
      </c>
      <c r="N27" s="1">
        <v>0</v>
      </c>
      <c r="O27" s="1">
        <v>0</v>
      </c>
      <c r="P27" s="1">
        <v>17273.900000000001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/>
    </row>
    <row r="28" spans="2:32" x14ac:dyDescent="0.25">
      <c r="B28" s="1">
        <v>11000</v>
      </c>
      <c r="C28" s="2">
        <v>45106</v>
      </c>
      <c r="D28" s="1">
        <v>5625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2650</v>
      </c>
      <c r="K28" s="1">
        <v>0</v>
      </c>
      <c r="L28" s="1">
        <v>50</v>
      </c>
      <c r="M28" s="1">
        <v>75</v>
      </c>
      <c r="N28" s="1">
        <v>0</v>
      </c>
      <c r="O28" s="1">
        <v>0</v>
      </c>
      <c r="P28" s="1">
        <v>17273.900000000001</v>
      </c>
      <c r="Q28" s="1">
        <v>11000</v>
      </c>
      <c r="R28" s="1">
        <v>45106</v>
      </c>
      <c r="S28" s="1">
        <v>298.5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400</v>
      </c>
      <c r="AA28" s="1">
        <v>0</v>
      </c>
      <c r="AB28" s="1">
        <v>0</v>
      </c>
      <c r="AC28" s="1">
        <v>400</v>
      </c>
      <c r="AD28" s="1">
        <v>7963.7</v>
      </c>
      <c r="AE28" s="1">
        <v>17273.900000000001</v>
      </c>
      <c r="AF28" s="1"/>
    </row>
    <row r="29" spans="2:32" x14ac:dyDescent="0.25">
      <c r="B29" s="1">
        <v>11100</v>
      </c>
      <c r="C29" s="2">
        <v>44924</v>
      </c>
      <c r="D29" s="1">
        <v>4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750</v>
      </c>
      <c r="K29" s="1">
        <v>0</v>
      </c>
      <c r="L29" s="1">
        <v>750</v>
      </c>
      <c r="M29" s="1">
        <v>0.05</v>
      </c>
      <c r="N29" s="1">
        <v>0</v>
      </c>
      <c r="O29" s="1">
        <v>0</v>
      </c>
      <c r="P29" s="1">
        <v>17273.900000000001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/>
    </row>
    <row r="30" spans="2:32" x14ac:dyDescent="0.25">
      <c r="B30" s="1">
        <v>11100</v>
      </c>
      <c r="C30" s="2">
        <v>44742</v>
      </c>
      <c r="D30" s="1">
        <v>165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300</v>
      </c>
      <c r="K30" s="1">
        <v>0</v>
      </c>
      <c r="L30" s="1">
        <v>300</v>
      </c>
      <c r="M30" s="1">
        <v>3.15</v>
      </c>
      <c r="N30" s="1">
        <v>0</v>
      </c>
      <c r="O30" s="1">
        <v>0</v>
      </c>
      <c r="P30" s="1">
        <v>17273.900000000001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/>
    </row>
    <row r="31" spans="2:32" x14ac:dyDescent="0.25">
      <c r="B31" s="1">
        <v>11200</v>
      </c>
      <c r="C31" s="2">
        <v>44924</v>
      </c>
      <c r="D31" s="1">
        <v>12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750</v>
      </c>
      <c r="K31" s="1">
        <v>0</v>
      </c>
      <c r="L31" s="1">
        <v>750</v>
      </c>
      <c r="M31" s="1">
        <v>0.05</v>
      </c>
      <c r="N31" s="1">
        <v>0</v>
      </c>
      <c r="O31" s="1">
        <v>0</v>
      </c>
      <c r="P31" s="1">
        <v>17273.900000000001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/>
    </row>
    <row r="32" spans="2:32" x14ac:dyDescent="0.25">
      <c r="B32" s="1">
        <v>11200</v>
      </c>
      <c r="C32" s="2">
        <v>44742</v>
      </c>
      <c r="D32" s="1">
        <v>61.5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300</v>
      </c>
      <c r="K32" s="1">
        <v>0</v>
      </c>
      <c r="L32" s="1">
        <v>300</v>
      </c>
      <c r="M32" s="1">
        <v>3.2</v>
      </c>
      <c r="N32" s="1">
        <v>0</v>
      </c>
      <c r="O32" s="1">
        <v>0</v>
      </c>
      <c r="P32" s="1">
        <v>17273.900000000001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/>
    </row>
    <row r="33" spans="2:32" x14ac:dyDescent="0.25">
      <c r="B33" s="1">
        <v>11300</v>
      </c>
      <c r="C33" s="2">
        <v>44924</v>
      </c>
      <c r="D33" s="1">
        <v>33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750</v>
      </c>
      <c r="K33" s="1">
        <v>0</v>
      </c>
      <c r="L33" s="1">
        <v>750</v>
      </c>
      <c r="M33" s="1">
        <v>0.05</v>
      </c>
      <c r="N33" s="1">
        <v>0</v>
      </c>
      <c r="O33" s="1">
        <v>0</v>
      </c>
      <c r="P33" s="1">
        <v>17273.900000000001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/>
    </row>
    <row r="34" spans="2:32" x14ac:dyDescent="0.25">
      <c r="B34" s="1">
        <v>11300</v>
      </c>
      <c r="C34" s="2">
        <v>44742</v>
      </c>
      <c r="D34" s="1">
        <v>174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800</v>
      </c>
      <c r="K34" s="1">
        <v>0</v>
      </c>
      <c r="L34" s="1">
        <v>750</v>
      </c>
      <c r="M34" s="1">
        <v>3.4</v>
      </c>
      <c r="N34" s="1">
        <v>0</v>
      </c>
      <c r="O34" s="1">
        <v>0</v>
      </c>
      <c r="P34" s="1">
        <v>17273.900000000001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/>
    </row>
    <row r="35" spans="2:32" x14ac:dyDescent="0.25">
      <c r="B35" s="1">
        <v>11400</v>
      </c>
      <c r="C35" s="2">
        <v>44924</v>
      </c>
      <c r="D35" s="1">
        <v>4.5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750</v>
      </c>
      <c r="K35" s="1">
        <v>0</v>
      </c>
      <c r="L35" s="1">
        <v>750</v>
      </c>
      <c r="M35" s="1">
        <v>0.05</v>
      </c>
      <c r="N35" s="1">
        <v>0</v>
      </c>
      <c r="O35" s="1">
        <v>0</v>
      </c>
      <c r="P35" s="1">
        <v>17273.900000000001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/>
    </row>
    <row r="36" spans="2:32" x14ac:dyDescent="0.25">
      <c r="B36" s="1">
        <v>11400</v>
      </c>
      <c r="C36" s="2">
        <v>44742</v>
      </c>
      <c r="D36" s="1">
        <v>190.5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300</v>
      </c>
      <c r="K36" s="1">
        <v>0</v>
      </c>
      <c r="L36" s="1">
        <v>300</v>
      </c>
      <c r="M36" s="1">
        <v>3.35</v>
      </c>
      <c r="N36" s="1">
        <v>0</v>
      </c>
      <c r="O36" s="1">
        <v>0</v>
      </c>
      <c r="P36" s="1">
        <v>17273.900000000001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/>
    </row>
    <row r="37" spans="2:32" x14ac:dyDescent="0.25">
      <c r="B37" s="1">
        <v>11500</v>
      </c>
      <c r="C37" s="2">
        <v>45106</v>
      </c>
      <c r="D37" s="1">
        <v>2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2600</v>
      </c>
      <c r="K37" s="1">
        <v>0</v>
      </c>
      <c r="L37" s="1">
        <v>750</v>
      </c>
      <c r="M37" s="1">
        <v>81.05</v>
      </c>
      <c r="N37" s="1">
        <v>0</v>
      </c>
      <c r="O37" s="1">
        <v>0</v>
      </c>
      <c r="P37" s="1">
        <v>17273.900000000001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/>
    </row>
    <row r="38" spans="2:32" x14ac:dyDescent="0.25">
      <c r="B38" s="1">
        <v>11500</v>
      </c>
      <c r="C38" s="2">
        <v>44924</v>
      </c>
      <c r="D38" s="1">
        <v>32.5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2400</v>
      </c>
      <c r="K38" s="1">
        <v>2300</v>
      </c>
      <c r="L38" s="1">
        <v>750</v>
      </c>
      <c r="M38" s="1">
        <v>33.049999999999997</v>
      </c>
      <c r="N38" s="1">
        <v>750</v>
      </c>
      <c r="O38" s="1">
        <v>99.95</v>
      </c>
      <c r="P38" s="1">
        <v>17273.900000000001</v>
      </c>
      <c r="Q38" s="1">
        <v>11500</v>
      </c>
      <c r="R38" s="1">
        <v>44924</v>
      </c>
      <c r="S38" s="1">
        <v>75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500</v>
      </c>
      <c r="AA38" s="1">
        <v>0</v>
      </c>
      <c r="AB38" s="1">
        <v>0</v>
      </c>
      <c r="AC38" s="1">
        <v>500</v>
      </c>
      <c r="AD38" s="1">
        <v>7165</v>
      </c>
      <c r="AE38" s="1">
        <v>17273.900000000001</v>
      </c>
      <c r="AF38" s="1"/>
    </row>
    <row r="39" spans="2:32" x14ac:dyDescent="0.25">
      <c r="B39" s="1">
        <v>11500</v>
      </c>
      <c r="C39" s="2">
        <v>44742</v>
      </c>
      <c r="D39" s="1">
        <v>608</v>
      </c>
      <c r="E39" s="1">
        <v>0</v>
      </c>
      <c r="F39" s="1">
        <v>1</v>
      </c>
      <c r="G39" s="1">
        <v>31.26</v>
      </c>
      <c r="H39" s="1">
        <v>8.0500000000000007</v>
      </c>
      <c r="I39" s="1">
        <v>3.0000000000000009</v>
      </c>
      <c r="J39" s="1">
        <v>1450</v>
      </c>
      <c r="K39" s="1">
        <v>0</v>
      </c>
      <c r="L39" s="1">
        <v>50</v>
      </c>
      <c r="M39" s="1">
        <v>8.85</v>
      </c>
      <c r="N39" s="1">
        <v>0</v>
      </c>
      <c r="O39" s="1">
        <v>0</v>
      </c>
      <c r="P39" s="1">
        <v>17273.900000000001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/>
    </row>
    <row r="40" spans="2:32" x14ac:dyDescent="0.25">
      <c r="B40" s="1">
        <v>11600</v>
      </c>
      <c r="C40" s="2">
        <v>44924</v>
      </c>
      <c r="D40" s="1">
        <v>51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750</v>
      </c>
      <c r="K40" s="1">
        <v>0</v>
      </c>
      <c r="L40" s="1">
        <v>750</v>
      </c>
      <c r="M40" s="1">
        <v>0.05</v>
      </c>
      <c r="N40" s="1">
        <v>0</v>
      </c>
      <c r="O40" s="1">
        <v>0</v>
      </c>
      <c r="P40" s="1">
        <v>17273.900000000001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/>
    </row>
    <row r="41" spans="2:32" x14ac:dyDescent="0.25">
      <c r="B41" s="1">
        <v>11600</v>
      </c>
      <c r="C41" s="2">
        <v>44742</v>
      </c>
      <c r="D41" s="1">
        <v>243.5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300</v>
      </c>
      <c r="K41" s="1">
        <v>0</v>
      </c>
      <c r="L41" s="1">
        <v>300</v>
      </c>
      <c r="M41" s="1">
        <v>3.95</v>
      </c>
      <c r="N41" s="1">
        <v>0</v>
      </c>
      <c r="O41" s="1">
        <v>0</v>
      </c>
      <c r="P41" s="1">
        <v>17273.900000000001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/>
    </row>
    <row r="42" spans="2:32" x14ac:dyDescent="0.25">
      <c r="B42" s="1">
        <v>11700</v>
      </c>
      <c r="C42" s="2">
        <v>44742</v>
      </c>
      <c r="D42" s="1">
        <v>142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1100</v>
      </c>
      <c r="K42" s="1">
        <v>0</v>
      </c>
      <c r="L42" s="1">
        <v>750</v>
      </c>
      <c r="M42" s="1">
        <v>0.55000000000000004</v>
      </c>
      <c r="N42" s="1">
        <v>0</v>
      </c>
      <c r="O42" s="1">
        <v>0</v>
      </c>
      <c r="P42" s="1">
        <v>17273.900000000001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/>
    </row>
    <row r="43" spans="2:32" x14ac:dyDescent="0.25">
      <c r="B43" s="1">
        <v>11700</v>
      </c>
      <c r="C43" s="2">
        <v>44924</v>
      </c>
      <c r="D43" s="1">
        <v>14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750</v>
      </c>
      <c r="K43" s="1">
        <v>0</v>
      </c>
      <c r="L43" s="1">
        <v>750</v>
      </c>
      <c r="M43" s="1">
        <v>0.05</v>
      </c>
      <c r="N43" s="1">
        <v>0</v>
      </c>
      <c r="O43" s="1">
        <v>0</v>
      </c>
      <c r="P43" s="1">
        <v>17273.900000000001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/>
    </row>
    <row r="44" spans="2:32" x14ac:dyDescent="0.25">
      <c r="B44" s="1">
        <v>11800</v>
      </c>
      <c r="C44" s="2">
        <v>44742</v>
      </c>
      <c r="D44" s="1">
        <v>238.5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750</v>
      </c>
      <c r="K44" s="1">
        <v>0</v>
      </c>
      <c r="L44" s="1">
        <v>750</v>
      </c>
      <c r="M44" s="1">
        <v>0.05</v>
      </c>
      <c r="N44" s="1">
        <v>0</v>
      </c>
      <c r="O44" s="1">
        <v>0</v>
      </c>
      <c r="P44" s="1">
        <v>17273.900000000001</v>
      </c>
      <c r="Q44" s="1">
        <v>11800</v>
      </c>
      <c r="R44" s="1">
        <v>44742</v>
      </c>
      <c r="S44" s="1">
        <v>258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500</v>
      </c>
      <c r="AA44" s="1">
        <v>0</v>
      </c>
      <c r="AB44" s="1">
        <v>0</v>
      </c>
      <c r="AC44" s="1">
        <v>500</v>
      </c>
      <c r="AD44" s="1">
        <v>6530</v>
      </c>
      <c r="AE44" s="1">
        <v>17273.900000000001</v>
      </c>
      <c r="AF44" s="1"/>
    </row>
    <row r="45" spans="2:32" x14ac:dyDescent="0.25">
      <c r="B45" s="1">
        <v>11800</v>
      </c>
      <c r="C45" s="2">
        <v>44924</v>
      </c>
      <c r="D45" s="1">
        <v>61.5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750</v>
      </c>
      <c r="K45" s="1">
        <v>0</v>
      </c>
      <c r="L45" s="1">
        <v>750</v>
      </c>
      <c r="M45" s="1">
        <v>0.05</v>
      </c>
      <c r="N45" s="1">
        <v>0</v>
      </c>
      <c r="O45" s="1">
        <v>0</v>
      </c>
      <c r="P45" s="1">
        <v>17273.900000000001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/>
    </row>
    <row r="46" spans="2:32" x14ac:dyDescent="0.25">
      <c r="B46" s="1">
        <v>11900</v>
      </c>
      <c r="C46" s="2">
        <v>45106</v>
      </c>
      <c r="D46" s="1">
        <v>63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2550</v>
      </c>
      <c r="K46" s="1">
        <v>0</v>
      </c>
      <c r="L46" s="1">
        <v>750</v>
      </c>
      <c r="M46" s="1">
        <v>0.3</v>
      </c>
      <c r="N46" s="1">
        <v>0</v>
      </c>
      <c r="O46" s="1">
        <v>0</v>
      </c>
      <c r="P46" s="1">
        <v>17273.900000000001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/>
    </row>
    <row r="47" spans="2:32" x14ac:dyDescent="0.25">
      <c r="B47" s="1">
        <v>11900</v>
      </c>
      <c r="C47" s="2">
        <v>44742</v>
      </c>
      <c r="D47" s="1">
        <v>333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750</v>
      </c>
      <c r="K47" s="1">
        <v>0</v>
      </c>
      <c r="L47" s="1">
        <v>750</v>
      </c>
      <c r="M47" s="1">
        <v>0.05</v>
      </c>
      <c r="N47" s="1">
        <v>0</v>
      </c>
      <c r="O47" s="1">
        <v>0</v>
      </c>
      <c r="P47" s="1">
        <v>17273.900000000001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/>
    </row>
    <row r="48" spans="2:32" x14ac:dyDescent="0.25">
      <c r="B48" s="1">
        <v>11900</v>
      </c>
      <c r="C48" s="2">
        <v>44924</v>
      </c>
      <c r="D48" s="1">
        <v>138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750</v>
      </c>
      <c r="K48" s="1">
        <v>0</v>
      </c>
      <c r="L48" s="1">
        <v>750</v>
      </c>
      <c r="M48" s="1">
        <v>0.05</v>
      </c>
      <c r="N48" s="1">
        <v>0</v>
      </c>
      <c r="O48" s="1">
        <v>0</v>
      </c>
      <c r="P48" s="1">
        <v>17273.900000000001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/>
    </row>
    <row r="49" spans="2:32" x14ac:dyDescent="0.25">
      <c r="B49" s="1">
        <v>12000</v>
      </c>
      <c r="C49" s="2">
        <v>45288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750</v>
      </c>
      <c r="K49" s="1">
        <v>0</v>
      </c>
      <c r="L49" s="1">
        <v>750</v>
      </c>
      <c r="M49" s="1">
        <v>0.05</v>
      </c>
      <c r="N49" s="1">
        <v>0</v>
      </c>
      <c r="O49" s="1">
        <v>0</v>
      </c>
      <c r="P49" s="1">
        <v>17273.900000000001</v>
      </c>
      <c r="Q49" s="1">
        <v>12000</v>
      </c>
      <c r="R49" s="1">
        <v>45288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50</v>
      </c>
      <c r="AA49" s="1">
        <v>0</v>
      </c>
      <c r="AB49" s="1">
        <v>0</v>
      </c>
      <c r="AC49" s="1">
        <v>50</v>
      </c>
      <c r="AD49" s="1">
        <v>7540</v>
      </c>
      <c r="AE49" s="1">
        <v>17273.900000000001</v>
      </c>
      <c r="AF49" s="1"/>
    </row>
    <row r="50" spans="2:32" x14ac:dyDescent="0.25">
      <c r="B50" s="1">
        <v>12000</v>
      </c>
      <c r="C50" s="2">
        <v>46015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2550</v>
      </c>
      <c r="K50" s="1">
        <v>0</v>
      </c>
      <c r="L50" s="1">
        <v>750</v>
      </c>
      <c r="M50" s="1">
        <v>0.3</v>
      </c>
      <c r="N50" s="1">
        <v>0</v>
      </c>
      <c r="O50" s="1">
        <v>0</v>
      </c>
      <c r="P50" s="1">
        <v>17273.900000000001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/>
    </row>
    <row r="51" spans="2:32" x14ac:dyDescent="0.25">
      <c r="B51" s="1">
        <v>12000</v>
      </c>
      <c r="C51" s="2">
        <v>45652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2550</v>
      </c>
      <c r="K51" s="1">
        <v>0</v>
      </c>
      <c r="L51" s="1">
        <v>750</v>
      </c>
      <c r="M51" s="1">
        <v>0.3</v>
      </c>
      <c r="N51" s="1">
        <v>0</v>
      </c>
      <c r="O51" s="1">
        <v>0</v>
      </c>
      <c r="P51" s="1">
        <v>17273.900000000001</v>
      </c>
      <c r="Q51" s="1">
        <v>12000</v>
      </c>
      <c r="R51" s="1">
        <v>45652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50</v>
      </c>
      <c r="AA51" s="1">
        <v>0</v>
      </c>
      <c r="AB51" s="1">
        <v>0</v>
      </c>
      <c r="AC51" s="1">
        <v>50</v>
      </c>
      <c r="AD51" s="1">
        <v>8295</v>
      </c>
      <c r="AE51" s="1">
        <v>17273.900000000001</v>
      </c>
      <c r="AF51" s="1"/>
    </row>
    <row r="52" spans="2:32" x14ac:dyDescent="0.25">
      <c r="B52" s="1">
        <v>12000</v>
      </c>
      <c r="C52" s="2">
        <v>45834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2550</v>
      </c>
      <c r="K52" s="1">
        <v>0</v>
      </c>
      <c r="L52" s="1">
        <v>750</v>
      </c>
      <c r="M52" s="1">
        <v>0.3</v>
      </c>
      <c r="N52" s="1">
        <v>0</v>
      </c>
      <c r="O52" s="1">
        <v>0</v>
      </c>
      <c r="P52" s="1">
        <v>17273.900000000001</v>
      </c>
      <c r="Q52" s="1">
        <v>12000</v>
      </c>
      <c r="R52" s="1">
        <v>45834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50</v>
      </c>
      <c r="AA52" s="1">
        <v>0</v>
      </c>
      <c r="AB52" s="1">
        <v>0</v>
      </c>
      <c r="AC52" s="1">
        <v>50</v>
      </c>
      <c r="AD52" s="1">
        <v>8640</v>
      </c>
      <c r="AE52" s="1">
        <v>17273.900000000001</v>
      </c>
      <c r="AF52" s="1"/>
    </row>
    <row r="53" spans="2:32" x14ac:dyDescent="0.25">
      <c r="B53" s="1">
        <v>12000</v>
      </c>
      <c r="C53" s="2">
        <v>44651</v>
      </c>
      <c r="D53" s="1">
        <v>13</v>
      </c>
      <c r="E53" s="1">
        <v>0</v>
      </c>
      <c r="F53" s="1">
        <v>60</v>
      </c>
      <c r="G53" s="1">
        <v>0</v>
      </c>
      <c r="H53" s="1">
        <v>3.05</v>
      </c>
      <c r="I53" s="1">
        <v>0</v>
      </c>
      <c r="J53" s="1">
        <v>16700</v>
      </c>
      <c r="K53" s="1">
        <v>0</v>
      </c>
      <c r="L53" s="1">
        <v>1800</v>
      </c>
      <c r="M53" s="1">
        <v>3.15</v>
      </c>
      <c r="N53" s="1">
        <v>0</v>
      </c>
      <c r="O53" s="1">
        <v>0</v>
      </c>
      <c r="P53" s="1">
        <v>17273.900000000001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/>
    </row>
    <row r="54" spans="2:32" x14ac:dyDescent="0.25">
      <c r="B54" s="1">
        <v>12000</v>
      </c>
      <c r="C54" s="2">
        <v>46198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2550</v>
      </c>
      <c r="K54" s="1">
        <v>0</v>
      </c>
      <c r="L54" s="1">
        <v>750</v>
      </c>
      <c r="M54" s="1">
        <v>0.3</v>
      </c>
      <c r="N54" s="1">
        <v>0</v>
      </c>
      <c r="O54" s="1">
        <v>0</v>
      </c>
      <c r="P54" s="1">
        <v>17273.900000000001</v>
      </c>
      <c r="Q54" s="1">
        <v>12000</v>
      </c>
      <c r="R54" s="1">
        <v>46198</v>
      </c>
      <c r="S54" s="1">
        <v>1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50</v>
      </c>
      <c r="AA54" s="1">
        <v>0</v>
      </c>
      <c r="AB54" s="1">
        <v>0</v>
      </c>
      <c r="AC54" s="1">
        <v>50</v>
      </c>
      <c r="AD54" s="1">
        <v>9289</v>
      </c>
      <c r="AE54" s="1">
        <v>17273.900000000001</v>
      </c>
      <c r="AF54" s="1"/>
    </row>
    <row r="55" spans="2:32" x14ac:dyDescent="0.25">
      <c r="B55" s="1">
        <v>12000</v>
      </c>
      <c r="C55" s="2">
        <v>46387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2550</v>
      </c>
      <c r="K55" s="1">
        <v>0</v>
      </c>
      <c r="L55" s="1">
        <v>750</v>
      </c>
      <c r="M55" s="1">
        <v>0.3</v>
      </c>
      <c r="N55" s="1">
        <v>0</v>
      </c>
      <c r="O55" s="1">
        <v>0</v>
      </c>
      <c r="P55" s="1">
        <v>17273.900000000001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/>
    </row>
    <row r="56" spans="2:32" x14ac:dyDescent="0.25">
      <c r="B56" s="1">
        <v>12000</v>
      </c>
      <c r="C56" s="2">
        <v>45470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2550</v>
      </c>
      <c r="K56" s="1">
        <v>0</v>
      </c>
      <c r="L56" s="1">
        <v>750</v>
      </c>
      <c r="M56" s="1">
        <v>0.3</v>
      </c>
      <c r="N56" s="1">
        <v>0</v>
      </c>
      <c r="O56" s="1">
        <v>0</v>
      </c>
      <c r="P56" s="1">
        <v>17273.900000000001</v>
      </c>
      <c r="Q56" s="1">
        <v>12000</v>
      </c>
      <c r="R56" s="1">
        <v>45470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50</v>
      </c>
      <c r="AA56" s="1">
        <v>0</v>
      </c>
      <c r="AB56" s="1">
        <v>0</v>
      </c>
      <c r="AC56" s="1">
        <v>50</v>
      </c>
      <c r="AD56" s="1">
        <v>7925</v>
      </c>
      <c r="AE56" s="1">
        <v>17273.900000000001</v>
      </c>
      <c r="AF56" s="1"/>
    </row>
    <row r="57" spans="2:32" x14ac:dyDescent="0.25">
      <c r="B57" s="1">
        <v>12000</v>
      </c>
      <c r="C57" s="2">
        <v>44742</v>
      </c>
      <c r="D57" s="1">
        <v>55.5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4700</v>
      </c>
      <c r="K57" s="1">
        <v>0</v>
      </c>
      <c r="L57" s="1">
        <v>2900</v>
      </c>
      <c r="M57" s="1">
        <v>8.8000000000000007</v>
      </c>
      <c r="N57" s="1">
        <v>0</v>
      </c>
      <c r="O57" s="1">
        <v>0</v>
      </c>
      <c r="P57" s="1">
        <v>17273.900000000001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/>
    </row>
    <row r="58" spans="2:32" x14ac:dyDescent="0.25">
      <c r="B58" s="1">
        <v>12000</v>
      </c>
      <c r="C58" s="2">
        <v>44833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4450</v>
      </c>
      <c r="K58" s="1">
        <v>0</v>
      </c>
      <c r="L58" s="1">
        <v>750</v>
      </c>
      <c r="M58" s="1">
        <v>10.050000000000001</v>
      </c>
      <c r="N58" s="1">
        <v>0</v>
      </c>
      <c r="O58" s="1">
        <v>0</v>
      </c>
      <c r="P58" s="1">
        <v>17273.900000000001</v>
      </c>
      <c r="Q58" s="1">
        <v>12000</v>
      </c>
      <c r="R58" s="1">
        <v>44833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750</v>
      </c>
      <c r="AA58" s="1">
        <v>0</v>
      </c>
      <c r="AB58" s="1">
        <v>0</v>
      </c>
      <c r="AC58" s="1">
        <v>750</v>
      </c>
      <c r="AD58" s="1">
        <v>6520</v>
      </c>
      <c r="AE58" s="1">
        <v>17273.900000000001</v>
      </c>
      <c r="AF58" s="1"/>
    </row>
    <row r="59" spans="2:32" x14ac:dyDescent="0.25">
      <c r="B59" s="1">
        <v>12000</v>
      </c>
      <c r="C59" s="2">
        <v>44924</v>
      </c>
      <c r="D59" s="1">
        <v>486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4700</v>
      </c>
      <c r="K59" s="1">
        <v>900</v>
      </c>
      <c r="L59" s="1">
        <v>750</v>
      </c>
      <c r="M59" s="1">
        <v>55.3</v>
      </c>
      <c r="N59" s="1">
        <v>750</v>
      </c>
      <c r="O59" s="1">
        <v>84.95</v>
      </c>
      <c r="P59" s="1">
        <v>17273.900000000001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/>
    </row>
    <row r="60" spans="2:32" x14ac:dyDescent="0.25">
      <c r="B60" s="1">
        <v>12100</v>
      </c>
      <c r="C60" s="2">
        <v>45106</v>
      </c>
      <c r="D60" s="1">
        <v>96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2550</v>
      </c>
      <c r="K60" s="1">
        <v>50</v>
      </c>
      <c r="L60" s="1">
        <v>750</v>
      </c>
      <c r="M60" s="1">
        <v>0.3</v>
      </c>
      <c r="N60" s="1">
        <v>50</v>
      </c>
      <c r="O60" s="1">
        <v>307</v>
      </c>
      <c r="P60" s="1">
        <v>17273.900000000001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/>
    </row>
    <row r="61" spans="2:32" x14ac:dyDescent="0.25">
      <c r="B61" s="1">
        <v>12100</v>
      </c>
      <c r="C61" s="2">
        <v>44924</v>
      </c>
      <c r="D61" s="1">
        <v>214.5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2550</v>
      </c>
      <c r="K61" s="1">
        <v>0</v>
      </c>
      <c r="L61" s="1">
        <v>750</v>
      </c>
      <c r="M61" s="1">
        <v>0.3</v>
      </c>
      <c r="N61" s="1">
        <v>0</v>
      </c>
      <c r="O61" s="1">
        <v>0</v>
      </c>
      <c r="P61" s="1">
        <v>17273.900000000001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/>
    </row>
    <row r="62" spans="2:32" x14ac:dyDescent="0.25">
      <c r="B62" s="1">
        <v>12100</v>
      </c>
      <c r="C62" s="2">
        <v>44742</v>
      </c>
      <c r="D62" s="1">
        <v>6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750</v>
      </c>
      <c r="K62" s="1">
        <v>0</v>
      </c>
      <c r="L62" s="1">
        <v>750</v>
      </c>
      <c r="M62" s="1">
        <v>0.05</v>
      </c>
      <c r="N62" s="1">
        <v>0</v>
      </c>
      <c r="O62" s="1">
        <v>0</v>
      </c>
      <c r="P62" s="1">
        <v>17273.900000000001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/>
    </row>
    <row r="63" spans="2:32" x14ac:dyDescent="0.25">
      <c r="B63" s="1">
        <v>12200</v>
      </c>
      <c r="C63" s="2">
        <v>44742</v>
      </c>
      <c r="D63" s="1">
        <v>4.5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850</v>
      </c>
      <c r="K63" s="1">
        <v>0</v>
      </c>
      <c r="L63" s="1">
        <v>750</v>
      </c>
      <c r="M63" s="1">
        <v>1.1000000000000001</v>
      </c>
      <c r="N63" s="1">
        <v>0</v>
      </c>
      <c r="O63" s="1">
        <v>0</v>
      </c>
      <c r="P63" s="1">
        <v>17273.900000000001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/>
    </row>
    <row r="64" spans="2:32" x14ac:dyDescent="0.25">
      <c r="B64" s="1">
        <v>12200</v>
      </c>
      <c r="C64" s="2">
        <v>44924</v>
      </c>
      <c r="D64" s="1">
        <v>223.5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2550</v>
      </c>
      <c r="K64" s="1">
        <v>0</v>
      </c>
      <c r="L64" s="1">
        <v>750</v>
      </c>
      <c r="M64" s="1">
        <v>0.3</v>
      </c>
      <c r="N64" s="1">
        <v>0</v>
      </c>
      <c r="O64" s="1">
        <v>0</v>
      </c>
      <c r="P64" s="1">
        <v>17273.900000000001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/>
    </row>
    <row r="65" spans="2:32" x14ac:dyDescent="0.25">
      <c r="B65" s="1">
        <v>12200</v>
      </c>
      <c r="C65" s="2">
        <v>45106</v>
      </c>
      <c r="D65" s="1">
        <v>15.5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3150</v>
      </c>
      <c r="K65" s="1">
        <v>0</v>
      </c>
      <c r="L65" s="1">
        <v>750</v>
      </c>
      <c r="M65" s="1">
        <v>82.05</v>
      </c>
      <c r="N65" s="1">
        <v>0</v>
      </c>
      <c r="O65" s="1">
        <v>0</v>
      </c>
      <c r="P65" s="1">
        <v>17273.900000000001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/>
    </row>
    <row r="66" spans="2:32" x14ac:dyDescent="0.25">
      <c r="B66" s="1">
        <v>12300</v>
      </c>
      <c r="C66" s="2">
        <v>44924</v>
      </c>
      <c r="D66" s="1">
        <v>120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2550</v>
      </c>
      <c r="K66" s="1">
        <v>0</v>
      </c>
      <c r="L66" s="1">
        <v>750</v>
      </c>
      <c r="M66" s="1">
        <v>0.3</v>
      </c>
      <c r="N66" s="1">
        <v>0</v>
      </c>
      <c r="O66" s="1">
        <v>0</v>
      </c>
      <c r="P66" s="1">
        <v>17273.900000000001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/>
    </row>
    <row r="67" spans="2:32" x14ac:dyDescent="0.25">
      <c r="B67" s="1">
        <v>12300</v>
      </c>
      <c r="C67" s="2">
        <v>44742</v>
      </c>
      <c r="D67" s="1">
        <v>3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850</v>
      </c>
      <c r="K67" s="1">
        <v>0</v>
      </c>
      <c r="L67" s="1">
        <v>750</v>
      </c>
      <c r="M67" s="1">
        <v>1.1000000000000001</v>
      </c>
      <c r="N67" s="1">
        <v>0</v>
      </c>
      <c r="O67" s="1">
        <v>0</v>
      </c>
      <c r="P67" s="1">
        <v>17273.900000000001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/>
    </row>
    <row r="68" spans="2:32" x14ac:dyDescent="0.25">
      <c r="B68" s="1">
        <v>12500</v>
      </c>
      <c r="C68" s="2">
        <v>44924</v>
      </c>
      <c r="D68" s="1">
        <v>213.5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2750</v>
      </c>
      <c r="K68" s="1">
        <v>750</v>
      </c>
      <c r="L68" s="1">
        <v>750</v>
      </c>
      <c r="M68" s="1">
        <v>76.3</v>
      </c>
      <c r="N68" s="1">
        <v>750</v>
      </c>
      <c r="O68" s="1">
        <v>92.95</v>
      </c>
      <c r="P68" s="1">
        <v>17273.900000000001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/>
    </row>
    <row r="69" spans="2:32" x14ac:dyDescent="0.25">
      <c r="B69" s="1">
        <v>12500</v>
      </c>
      <c r="C69" s="2">
        <v>44742</v>
      </c>
      <c r="D69" s="1">
        <v>34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3050</v>
      </c>
      <c r="K69" s="1">
        <v>0</v>
      </c>
      <c r="L69" s="1">
        <v>750</v>
      </c>
      <c r="M69" s="1">
        <v>12</v>
      </c>
      <c r="N69" s="1">
        <v>0</v>
      </c>
      <c r="O69" s="1">
        <v>0</v>
      </c>
      <c r="P69" s="1">
        <v>17273.900000000001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/>
    </row>
    <row r="70" spans="2:32" x14ac:dyDescent="0.25">
      <c r="B70" s="1">
        <v>12600</v>
      </c>
      <c r="C70" s="2">
        <v>44924</v>
      </c>
      <c r="D70" s="1">
        <v>91.5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2550</v>
      </c>
      <c r="K70" s="1">
        <v>0</v>
      </c>
      <c r="L70" s="1">
        <v>750</v>
      </c>
      <c r="M70" s="1">
        <v>0.3</v>
      </c>
      <c r="N70" s="1">
        <v>0</v>
      </c>
      <c r="O70" s="1">
        <v>0</v>
      </c>
      <c r="P70" s="1">
        <v>17273.900000000001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/>
    </row>
    <row r="71" spans="2:32" x14ac:dyDescent="0.25">
      <c r="B71" s="1">
        <v>12600</v>
      </c>
      <c r="C71" s="2">
        <v>44742</v>
      </c>
      <c r="D71" s="1">
        <v>11.5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1100</v>
      </c>
      <c r="K71" s="1">
        <v>0</v>
      </c>
      <c r="L71" s="1">
        <v>750</v>
      </c>
      <c r="M71" s="1">
        <v>2.75</v>
      </c>
      <c r="N71" s="1">
        <v>0</v>
      </c>
      <c r="O71" s="1">
        <v>0</v>
      </c>
      <c r="P71" s="1">
        <v>17273.900000000001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/>
    </row>
    <row r="72" spans="2:32" x14ac:dyDescent="0.25">
      <c r="B72" s="1">
        <v>12700</v>
      </c>
      <c r="C72" s="2">
        <v>44924</v>
      </c>
      <c r="D72" s="1">
        <v>237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2550</v>
      </c>
      <c r="K72" s="1">
        <v>0</v>
      </c>
      <c r="L72" s="1">
        <v>750</v>
      </c>
      <c r="M72" s="1">
        <v>0.3</v>
      </c>
      <c r="N72" s="1">
        <v>0</v>
      </c>
      <c r="O72" s="1">
        <v>0</v>
      </c>
      <c r="P72" s="1">
        <v>17273.900000000001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/>
    </row>
    <row r="73" spans="2:32" x14ac:dyDescent="0.25">
      <c r="B73" s="1">
        <v>12700</v>
      </c>
      <c r="C73" s="2">
        <v>45288</v>
      </c>
      <c r="D73" s="1">
        <v>9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2650</v>
      </c>
      <c r="K73" s="1">
        <v>0</v>
      </c>
      <c r="L73" s="1">
        <v>750</v>
      </c>
      <c r="M73" s="1">
        <v>102.05</v>
      </c>
      <c r="N73" s="1">
        <v>0</v>
      </c>
      <c r="O73" s="1">
        <v>0</v>
      </c>
      <c r="P73" s="1">
        <v>17273.900000000001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/>
    </row>
    <row r="74" spans="2:32" x14ac:dyDescent="0.25">
      <c r="B74" s="1">
        <v>12700</v>
      </c>
      <c r="C74" s="2">
        <v>44742</v>
      </c>
      <c r="D74" s="1">
        <v>230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5050</v>
      </c>
      <c r="K74" s="1">
        <v>0</v>
      </c>
      <c r="L74" s="1">
        <v>750</v>
      </c>
      <c r="M74" s="1">
        <v>1.3</v>
      </c>
      <c r="N74" s="1">
        <v>0</v>
      </c>
      <c r="O74" s="1">
        <v>0</v>
      </c>
      <c r="P74" s="1">
        <v>17273.900000000001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/>
    </row>
    <row r="75" spans="2:32" x14ac:dyDescent="0.25">
      <c r="B75" s="1">
        <v>12800</v>
      </c>
      <c r="C75" s="2">
        <v>44742</v>
      </c>
      <c r="D75" s="1">
        <v>0.5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2800</v>
      </c>
      <c r="K75" s="1">
        <v>0</v>
      </c>
      <c r="L75" s="1">
        <v>750</v>
      </c>
      <c r="M75" s="1">
        <v>2.5499999999999998</v>
      </c>
      <c r="N75" s="1">
        <v>0</v>
      </c>
      <c r="O75" s="1">
        <v>0</v>
      </c>
      <c r="P75" s="1">
        <v>17273.900000000001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/>
    </row>
    <row r="76" spans="2:32" x14ac:dyDescent="0.25">
      <c r="B76" s="1">
        <v>12800</v>
      </c>
      <c r="C76" s="2">
        <v>44924</v>
      </c>
      <c r="D76" s="1">
        <v>3709.5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2550</v>
      </c>
      <c r="K76" s="1">
        <v>0</v>
      </c>
      <c r="L76" s="1">
        <v>750</v>
      </c>
      <c r="M76" s="1">
        <v>0.3</v>
      </c>
      <c r="N76" s="1">
        <v>0</v>
      </c>
      <c r="O76" s="1">
        <v>0</v>
      </c>
      <c r="P76" s="1">
        <v>17273.900000000001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/>
    </row>
    <row r="77" spans="2:32" x14ac:dyDescent="0.25">
      <c r="B77" s="1">
        <v>12900</v>
      </c>
      <c r="C77" s="2">
        <v>44924</v>
      </c>
      <c r="D77" s="1">
        <v>135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2550</v>
      </c>
      <c r="K77" s="1">
        <v>0</v>
      </c>
      <c r="L77" s="1">
        <v>750</v>
      </c>
      <c r="M77" s="1">
        <v>0.3</v>
      </c>
      <c r="N77" s="1">
        <v>0</v>
      </c>
      <c r="O77" s="1">
        <v>0</v>
      </c>
      <c r="P77" s="1">
        <v>17273.900000000001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/>
    </row>
    <row r="78" spans="2:32" x14ac:dyDescent="0.25">
      <c r="B78" s="1">
        <v>13000</v>
      </c>
      <c r="C78" s="2">
        <v>46015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2650</v>
      </c>
      <c r="K78" s="1">
        <v>50</v>
      </c>
      <c r="L78" s="1">
        <v>750</v>
      </c>
      <c r="M78" s="1">
        <v>155.05000000000001</v>
      </c>
      <c r="N78" s="1">
        <v>50</v>
      </c>
      <c r="O78" s="1">
        <v>1265.75</v>
      </c>
      <c r="P78" s="1">
        <v>17273.900000000001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/>
    </row>
    <row r="79" spans="2:32" x14ac:dyDescent="0.25">
      <c r="B79" s="1">
        <v>13000</v>
      </c>
      <c r="C79" s="2">
        <v>45288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2700</v>
      </c>
      <c r="K79" s="1">
        <v>50</v>
      </c>
      <c r="L79" s="1">
        <v>750</v>
      </c>
      <c r="M79" s="1">
        <v>165.05</v>
      </c>
      <c r="N79" s="1">
        <v>50</v>
      </c>
      <c r="O79" s="1">
        <v>721</v>
      </c>
      <c r="P79" s="1">
        <v>17273.900000000001</v>
      </c>
      <c r="Q79" s="1">
        <v>13000</v>
      </c>
      <c r="R79" s="1">
        <v>45288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50</v>
      </c>
      <c r="AA79" s="1">
        <v>0</v>
      </c>
      <c r="AB79" s="1">
        <v>0</v>
      </c>
      <c r="AC79" s="1">
        <v>50</v>
      </c>
      <c r="AD79" s="1">
        <v>6825</v>
      </c>
      <c r="AE79" s="1">
        <v>17273.900000000001</v>
      </c>
      <c r="AF79" s="1"/>
    </row>
    <row r="80" spans="2:32" x14ac:dyDescent="0.25">
      <c r="B80" s="1">
        <v>13000</v>
      </c>
      <c r="C80" s="2">
        <v>45470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2550</v>
      </c>
      <c r="K80" s="1">
        <v>0</v>
      </c>
      <c r="L80" s="1">
        <v>750</v>
      </c>
      <c r="M80" s="1">
        <v>0.3</v>
      </c>
      <c r="N80" s="1">
        <v>0</v>
      </c>
      <c r="O80" s="1">
        <v>0</v>
      </c>
      <c r="P80" s="1">
        <v>17273.900000000001</v>
      </c>
      <c r="Q80" s="1">
        <v>13000</v>
      </c>
      <c r="R80" s="1">
        <v>45470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50</v>
      </c>
      <c r="AA80" s="1">
        <v>0</v>
      </c>
      <c r="AB80" s="1">
        <v>0</v>
      </c>
      <c r="AC80" s="1">
        <v>50</v>
      </c>
      <c r="AD80" s="1">
        <v>7257</v>
      </c>
      <c r="AE80" s="1">
        <v>17273.900000000001</v>
      </c>
      <c r="AF80" s="1"/>
    </row>
    <row r="81" spans="2:32" x14ac:dyDescent="0.25">
      <c r="B81" s="1">
        <v>13000</v>
      </c>
      <c r="C81" s="2">
        <v>44742</v>
      </c>
      <c r="D81" s="1">
        <v>599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4250</v>
      </c>
      <c r="K81" s="1">
        <v>0</v>
      </c>
      <c r="L81" s="1">
        <v>50</v>
      </c>
      <c r="M81" s="1">
        <v>33.299999999999997</v>
      </c>
      <c r="N81" s="1">
        <v>0</v>
      </c>
      <c r="O81" s="1">
        <v>0</v>
      </c>
      <c r="P81" s="1">
        <v>17273.900000000001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/>
    </row>
    <row r="82" spans="2:32" x14ac:dyDescent="0.25">
      <c r="B82" s="1">
        <v>13000</v>
      </c>
      <c r="C82" s="2">
        <v>45834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2550</v>
      </c>
      <c r="K82" s="1">
        <v>0</v>
      </c>
      <c r="L82" s="1">
        <v>750</v>
      </c>
      <c r="M82" s="1">
        <v>0.3</v>
      </c>
      <c r="N82" s="1">
        <v>0</v>
      </c>
      <c r="O82" s="1">
        <v>0</v>
      </c>
      <c r="P82" s="1">
        <v>17273.900000000001</v>
      </c>
      <c r="Q82" s="1">
        <v>13000</v>
      </c>
      <c r="R82" s="1">
        <v>45834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50</v>
      </c>
      <c r="AA82" s="1">
        <v>0</v>
      </c>
      <c r="AB82" s="1">
        <v>0</v>
      </c>
      <c r="AC82" s="1">
        <v>50</v>
      </c>
      <c r="AD82" s="1">
        <v>8040</v>
      </c>
      <c r="AE82" s="1">
        <v>17273.900000000001</v>
      </c>
      <c r="AF82" s="1"/>
    </row>
    <row r="83" spans="2:32" x14ac:dyDescent="0.25">
      <c r="B83" s="1">
        <v>13000</v>
      </c>
      <c r="C83" s="2">
        <v>44833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4450</v>
      </c>
      <c r="K83" s="1">
        <v>0</v>
      </c>
      <c r="L83" s="1">
        <v>750</v>
      </c>
      <c r="M83" s="1">
        <v>30.05</v>
      </c>
      <c r="N83" s="1">
        <v>0</v>
      </c>
      <c r="O83" s="1">
        <v>0</v>
      </c>
      <c r="P83" s="1">
        <v>17273.900000000001</v>
      </c>
      <c r="Q83" s="1">
        <v>13000</v>
      </c>
      <c r="R83" s="1">
        <v>44833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750</v>
      </c>
      <c r="AA83" s="1">
        <v>0</v>
      </c>
      <c r="AB83" s="1">
        <v>0</v>
      </c>
      <c r="AC83" s="1">
        <v>750</v>
      </c>
      <c r="AD83" s="1">
        <v>5615</v>
      </c>
      <c r="AE83" s="1">
        <v>17273.900000000001</v>
      </c>
      <c r="AF83" s="1"/>
    </row>
    <row r="84" spans="2:32" x14ac:dyDescent="0.25">
      <c r="B84" s="1">
        <v>13000</v>
      </c>
      <c r="C84" s="2">
        <v>46198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3100</v>
      </c>
      <c r="K84" s="1">
        <v>0</v>
      </c>
      <c r="L84" s="1">
        <v>750</v>
      </c>
      <c r="M84" s="1">
        <v>0.85</v>
      </c>
      <c r="N84" s="1">
        <v>0</v>
      </c>
      <c r="O84" s="1">
        <v>0</v>
      </c>
      <c r="P84" s="1">
        <v>17273.900000000001</v>
      </c>
      <c r="Q84" s="1">
        <v>13000</v>
      </c>
      <c r="R84" s="1">
        <v>46198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50</v>
      </c>
      <c r="AA84" s="1">
        <v>0</v>
      </c>
      <c r="AB84" s="1">
        <v>0</v>
      </c>
      <c r="AC84" s="1">
        <v>50</v>
      </c>
      <c r="AD84" s="1">
        <v>8735</v>
      </c>
      <c r="AE84" s="1">
        <v>17273.900000000001</v>
      </c>
      <c r="AF84" s="1"/>
    </row>
    <row r="85" spans="2:32" x14ac:dyDescent="0.25">
      <c r="B85" s="1">
        <v>13000</v>
      </c>
      <c r="C85" s="2">
        <v>46387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2550</v>
      </c>
      <c r="K85" s="1">
        <v>0</v>
      </c>
      <c r="L85" s="1">
        <v>750</v>
      </c>
      <c r="M85" s="1">
        <v>0.3</v>
      </c>
      <c r="N85" s="1">
        <v>0</v>
      </c>
      <c r="O85" s="1">
        <v>0</v>
      </c>
      <c r="P85" s="1">
        <v>17273.900000000001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/>
    </row>
    <row r="86" spans="2:32" x14ac:dyDescent="0.25">
      <c r="B86" s="1">
        <v>13000</v>
      </c>
      <c r="C86" s="2">
        <v>44924</v>
      </c>
      <c r="D86" s="1">
        <v>199</v>
      </c>
      <c r="E86" s="1">
        <v>11</v>
      </c>
      <c r="F86" s="1">
        <v>15</v>
      </c>
      <c r="G86" s="1">
        <v>26.88</v>
      </c>
      <c r="H86" s="1">
        <v>100</v>
      </c>
      <c r="I86" s="1">
        <v>-5</v>
      </c>
      <c r="J86" s="1">
        <v>3450</v>
      </c>
      <c r="K86" s="1">
        <v>1250</v>
      </c>
      <c r="L86" s="1">
        <v>50</v>
      </c>
      <c r="M86" s="1">
        <v>98</v>
      </c>
      <c r="N86" s="1">
        <v>50</v>
      </c>
      <c r="O86" s="1">
        <v>114.95</v>
      </c>
      <c r="P86" s="1">
        <v>17273.900000000001</v>
      </c>
      <c r="Q86" s="1">
        <v>13000</v>
      </c>
      <c r="R86" s="1">
        <v>44924</v>
      </c>
      <c r="S86" s="1">
        <v>118</v>
      </c>
      <c r="T86" s="1">
        <v>0</v>
      </c>
      <c r="U86" s="1">
        <v>1</v>
      </c>
      <c r="V86" s="1">
        <v>0</v>
      </c>
      <c r="W86" s="1">
        <v>4420</v>
      </c>
      <c r="X86" s="1">
        <v>-20</v>
      </c>
      <c r="Y86" s="1">
        <v>150</v>
      </c>
      <c r="Z86" s="1">
        <v>1100</v>
      </c>
      <c r="AA86" s="1">
        <v>50</v>
      </c>
      <c r="AB86" s="1">
        <v>4265</v>
      </c>
      <c r="AC86" s="1">
        <v>200</v>
      </c>
      <c r="AD86" s="1">
        <v>5728.1</v>
      </c>
      <c r="AE86" s="1">
        <v>17273.900000000001</v>
      </c>
      <c r="AF86" s="1"/>
    </row>
    <row r="87" spans="2:32" x14ac:dyDescent="0.25">
      <c r="B87" s="1">
        <v>13000</v>
      </c>
      <c r="C87" s="2">
        <v>45106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2650</v>
      </c>
      <c r="K87" s="1">
        <v>0</v>
      </c>
      <c r="L87" s="1">
        <v>750</v>
      </c>
      <c r="M87" s="1">
        <v>110.05</v>
      </c>
      <c r="N87" s="1">
        <v>0</v>
      </c>
      <c r="O87" s="1">
        <v>0</v>
      </c>
      <c r="P87" s="1">
        <v>17273.900000000001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/>
    </row>
    <row r="88" spans="2:32" x14ac:dyDescent="0.25">
      <c r="B88" s="1">
        <v>13000</v>
      </c>
      <c r="C88" s="2">
        <v>44651</v>
      </c>
      <c r="D88" s="1">
        <v>7581</v>
      </c>
      <c r="E88" s="1">
        <v>351</v>
      </c>
      <c r="F88" s="1">
        <v>1200</v>
      </c>
      <c r="G88" s="1">
        <v>40.14</v>
      </c>
      <c r="H88" s="1">
        <v>9</v>
      </c>
      <c r="I88" s="1">
        <v>-0.30000000000000071</v>
      </c>
      <c r="J88" s="1">
        <v>20800</v>
      </c>
      <c r="K88" s="1">
        <v>7250</v>
      </c>
      <c r="L88" s="1">
        <v>2000</v>
      </c>
      <c r="M88" s="1">
        <v>9</v>
      </c>
      <c r="N88" s="1">
        <v>250</v>
      </c>
      <c r="O88" s="1">
        <v>9.25</v>
      </c>
      <c r="P88" s="1">
        <v>17273.900000000001</v>
      </c>
      <c r="Q88" s="1">
        <v>13000</v>
      </c>
      <c r="R88" s="1">
        <v>44651</v>
      </c>
      <c r="S88" s="1">
        <v>999</v>
      </c>
      <c r="T88" s="1">
        <v>-5</v>
      </c>
      <c r="U88" s="1">
        <v>47</v>
      </c>
      <c r="V88" s="1">
        <v>0</v>
      </c>
      <c r="W88" s="1">
        <v>4270.2</v>
      </c>
      <c r="X88" s="1">
        <v>-89.800000000000182</v>
      </c>
      <c r="Y88" s="1">
        <v>5550</v>
      </c>
      <c r="Z88" s="1">
        <v>4500</v>
      </c>
      <c r="AA88" s="1">
        <v>50</v>
      </c>
      <c r="AB88" s="1">
        <v>4270.2</v>
      </c>
      <c r="AC88" s="1">
        <v>400</v>
      </c>
      <c r="AD88" s="1">
        <v>4306.3999999999996</v>
      </c>
      <c r="AE88" s="1">
        <v>17273.900000000001</v>
      </c>
      <c r="AF88" s="1"/>
    </row>
    <row r="89" spans="2:32" x14ac:dyDescent="0.25">
      <c r="B89" s="1">
        <v>13000</v>
      </c>
      <c r="C89" s="2">
        <v>45652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2550</v>
      </c>
      <c r="K89" s="1">
        <v>0</v>
      </c>
      <c r="L89" s="1">
        <v>750</v>
      </c>
      <c r="M89" s="1">
        <v>0.3</v>
      </c>
      <c r="N89" s="1">
        <v>0</v>
      </c>
      <c r="O89" s="1">
        <v>0</v>
      </c>
      <c r="P89" s="1">
        <v>17273.900000000001</v>
      </c>
      <c r="Q89" s="1">
        <v>13000</v>
      </c>
      <c r="R89" s="1">
        <v>45652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50</v>
      </c>
      <c r="AA89" s="1">
        <v>0</v>
      </c>
      <c r="AB89" s="1">
        <v>0</v>
      </c>
      <c r="AC89" s="1">
        <v>50</v>
      </c>
      <c r="AD89" s="1">
        <v>7661</v>
      </c>
      <c r="AE89" s="1">
        <v>17273.900000000001</v>
      </c>
      <c r="AF89" s="1"/>
    </row>
    <row r="90" spans="2:32" x14ac:dyDescent="0.25">
      <c r="B90" s="1">
        <v>13100</v>
      </c>
      <c r="C90" s="2">
        <v>44924</v>
      </c>
      <c r="D90" s="1">
        <v>18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5750</v>
      </c>
      <c r="K90" s="1">
        <v>750</v>
      </c>
      <c r="L90" s="1">
        <v>750</v>
      </c>
      <c r="M90" s="1">
        <v>0.1</v>
      </c>
      <c r="N90" s="1">
        <v>750</v>
      </c>
      <c r="O90" s="1">
        <v>303.89999999999998</v>
      </c>
      <c r="P90" s="1">
        <v>17273.900000000001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/>
    </row>
    <row r="91" spans="2:32" x14ac:dyDescent="0.25">
      <c r="B91" s="1">
        <v>13400</v>
      </c>
      <c r="C91" s="2">
        <v>44742</v>
      </c>
      <c r="D91" s="1">
        <v>1.5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750</v>
      </c>
      <c r="K91" s="1">
        <v>50</v>
      </c>
      <c r="L91" s="1">
        <v>750</v>
      </c>
      <c r="M91" s="1">
        <v>0.05</v>
      </c>
      <c r="N91" s="1">
        <v>50</v>
      </c>
      <c r="O91" s="1">
        <v>79</v>
      </c>
      <c r="P91" s="1">
        <v>17273.900000000001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/>
    </row>
    <row r="92" spans="2:32" x14ac:dyDescent="0.25">
      <c r="B92" s="1">
        <v>13500</v>
      </c>
      <c r="C92" s="2">
        <v>44651</v>
      </c>
      <c r="D92" s="1">
        <v>856</v>
      </c>
      <c r="E92" s="1">
        <v>169</v>
      </c>
      <c r="F92" s="1">
        <v>513</v>
      </c>
      <c r="G92" s="1">
        <v>37.479999999999997</v>
      </c>
      <c r="H92" s="1">
        <v>13.85</v>
      </c>
      <c r="I92" s="1">
        <v>0.79999999999999893</v>
      </c>
      <c r="J92" s="1">
        <v>4800</v>
      </c>
      <c r="K92" s="1">
        <v>950</v>
      </c>
      <c r="L92" s="1">
        <v>50</v>
      </c>
      <c r="M92" s="1">
        <v>13.55</v>
      </c>
      <c r="N92" s="1">
        <v>50</v>
      </c>
      <c r="O92" s="1">
        <v>13.85</v>
      </c>
      <c r="P92" s="1">
        <v>17273.900000000001</v>
      </c>
      <c r="Q92" s="1">
        <v>13500</v>
      </c>
      <c r="R92" s="1">
        <v>44651</v>
      </c>
      <c r="S92" s="1">
        <v>97</v>
      </c>
      <c r="T92" s="1">
        <v>0</v>
      </c>
      <c r="U92" s="1">
        <v>1</v>
      </c>
      <c r="V92" s="1">
        <v>0</v>
      </c>
      <c r="W92" s="1">
        <v>3820</v>
      </c>
      <c r="X92" s="1">
        <v>-25</v>
      </c>
      <c r="Y92" s="1">
        <v>5050</v>
      </c>
      <c r="Z92" s="1">
        <v>6100</v>
      </c>
      <c r="AA92" s="1">
        <v>350</v>
      </c>
      <c r="AB92" s="1">
        <v>3784.4</v>
      </c>
      <c r="AC92" s="1">
        <v>1000</v>
      </c>
      <c r="AD92" s="1">
        <v>3839.25</v>
      </c>
      <c r="AE92" s="1">
        <v>17273.900000000001</v>
      </c>
      <c r="AF92" s="1"/>
    </row>
    <row r="93" spans="2:32" x14ac:dyDescent="0.25">
      <c r="B93" s="1">
        <v>13500</v>
      </c>
      <c r="C93" s="2">
        <v>44924</v>
      </c>
      <c r="D93" s="1">
        <v>42</v>
      </c>
      <c r="E93" s="1">
        <v>0</v>
      </c>
      <c r="F93" s="1">
        <v>1</v>
      </c>
      <c r="G93" s="1">
        <v>26.48</v>
      </c>
      <c r="H93" s="1">
        <v>144.94999999999999</v>
      </c>
      <c r="I93" s="1">
        <v>11.899999999999975</v>
      </c>
      <c r="J93" s="1">
        <v>2850</v>
      </c>
      <c r="K93" s="1">
        <v>900</v>
      </c>
      <c r="L93" s="1">
        <v>750</v>
      </c>
      <c r="M93" s="1">
        <v>110.05</v>
      </c>
      <c r="N93" s="1">
        <v>150</v>
      </c>
      <c r="O93" s="1">
        <v>144.94999999999999</v>
      </c>
      <c r="P93" s="1">
        <v>17273.900000000001</v>
      </c>
      <c r="Q93" s="1">
        <v>13500</v>
      </c>
      <c r="R93" s="1">
        <v>44924</v>
      </c>
      <c r="S93" s="1">
        <v>69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550</v>
      </c>
      <c r="AA93" s="1">
        <v>0</v>
      </c>
      <c r="AB93" s="1">
        <v>0</v>
      </c>
      <c r="AC93" s="1">
        <v>50</v>
      </c>
      <c r="AD93" s="1">
        <v>5464</v>
      </c>
      <c r="AE93" s="1">
        <v>17273.900000000001</v>
      </c>
      <c r="AF93" s="1"/>
    </row>
    <row r="94" spans="2:32" x14ac:dyDescent="0.25">
      <c r="B94" s="1">
        <v>13500</v>
      </c>
      <c r="C94" s="2">
        <v>45106</v>
      </c>
      <c r="D94" s="1">
        <v>3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3150</v>
      </c>
      <c r="K94" s="1">
        <v>0</v>
      </c>
      <c r="L94" s="1">
        <v>750</v>
      </c>
      <c r="M94" s="1">
        <v>135.05000000000001</v>
      </c>
      <c r="N94" s="1">
        <v>0</v>
      </c>
      <c r="O94" s="1">
        <v>0</v>
      </c>
      <c r="P94" s="1">
        <v>17273.900000000001</v>
      </c>
      <c r="Q94" s="1">
        <v>13500</v>
      </c>
      <c r="R94" s="1">
        <v>45106</v>
      </c>
      <c r="S94" s="1">
        <v>69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500</v>
      </c>
      <c r="AA94" s="1">
        <v>0</v>
      </c>
      <c r="AB94" s="1">
        <v>0</v>
      </c>
      <c r="AC94" s="1">
        <v>500</v>
      </c>
      <c r="AD94" s="1">
        <v>5998</v>
      </c>
      <c r="AE94" s="1">
        <v>17273.900000000001</v>
      </c>
      <c r="AF94" s="1"/>
    </row>
    <row r="95" spans="2:32" x14ac:dyDescent="0.25">
      <c r="B95" s="1">
        <v>13500</v>
      </c>
      <c r="C95" s="2">
        <v>45288</v>
      </c>
      <c r="D95" s="1">
        <v>222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2750</v>
      </c>
      <c r="K95" s="1">
        <v>100</v>
      </c>
      <c r="L95" s="1">
        <v>750</v>
      </c>
      <c r="M95" s="1">
        <v>185.05</v>
      </c>
      <c r="N95" s="1">
        <v>50</v>
      </c>
      <c r="O95" s="1">
        <v>449.95</v>
      </c>
      <c r="P95" s="1">
        <v>17273.900000000001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/>
    </row>
    <row r="96" spans="2:32" x14ac:dyDescent="0.25">
      <c r="B96" s="1">
        <v>14000</v>
      </c>
      <c r="C96" s="2">
        <v>44833</v>
      </c>
      <c r="D96" s="1">
        <v>4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5000</v>
      </c>
      <c r="K96" s="1">
        <v>750</v>
      </c>
      <c r="L96" s="1">
        <v>750</v>
      </c>
      <c r="M96" s="1">
        <v>87.05</v>
      </c>
      <c r="N96" s="1">
        <v>750</v>
      </c>
      <c r="O96" s="1">
        <v>288.95</v>
      </c>
      <c r="P96" s="1">
        <v>17273.900000000001</v>
      </c>
      <c r="Q96" s="1">
        <v>14000</v>
      </c>
      <c r="R96" s="1">
        <v>44833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800</v>
      </c>
      <c r="AA96" s="1">
        <v>0</v>
      </c>
      <c r="AB96" s="1">
        <v>0</v>
      </c>
      <c r="AC96" s="1">
        <v>50</v>
      </c>
      <c r="AD96" s="1">
        <v>4774</v>
      </c>
      <c r="AE96" s="1">
        <v>17273.900000000001</v>
      </c>
      <c r="AF96" s="1"/>
    </row>
    <row r="97" spans="2:32" x14ac:dyDescent="0.25">
      <c r="B97" s="1">
        <v>14000</v>
      </c>
      <c r="C97" s="2">
        <v>45106</v>
      </c>
      <c r="D97" s="1">
        <v>116.5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3150</v>
      </c>
      <c r="K97" s="1">
        <v>0</v>
      </c>
      <c r="L97" s="1">
        <v>750</v>
      </c>
      <c r="M97" s="1">
        <v>151.05000000000001</v>
      </c>
      <c r="N97" s="1">
        <v>0</v>
      </c>
      <c r="O97" s="1">
        <v>0</v>
      </c>
      <c r="P97" s="1">
        <v>17273.900000000001</v>
      </c>
      <c r="Q97" s="1">
        <v>14000</v>
      </c>
      <c r="R97" s="1">
        <v>45106</v>
      </c>
      <c r="S97" s="1">
        <v>1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500</v>
      </c>
      <c r="AA97" s="1">
        <v>0</v>
      </c>
      <c r="AB97" s="1">
        <v>0</v>
      </c>
      <c r="AC97" s="1">
        <v>500</v>
      </c>
      <c r="AD97" s="1">
        <v>5645.7</v>
      </c>
      <c r="AE97" s="1">
        <v>17273.900000000001</v>
      </c>
      <c r="AF97" s="1"/>
    </row>
    <row r="98" spans="2:32" x14ac:dyDescent="0.25">
      <c r="B98" s="1">
        <v>14000</v>
      </c>
      <c r="C98" s="2">
        <v>45288</v>
      </c>
      <c r="D98" s="1">
        <v>682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2700</v>
      </c>
      <c r="K98" s="1">
        <v>0</v>
      </c>
      <c r="L98" s="1">
        <v>750</v>
      </c>
      <c r="M98" s="1">
        <v>215.05</v>
      </c>
      <c r="N98" s="1">
        <v>0</v>
      </c>
      <c r="O98" s="1">
        <v>0</v>
      </c>
      <c r="P98" s="1">
        <v>17273.900000000001</v>
      </c>
      <c r="Q98" s="1">
        <v>14000</v>
      </c>
      <c r="R98" s="1">
        <v>45288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50</v>
      </c>
      <c r="AA98" s="1">
        <v>0</v>
      </c>
      <c r="AB98" s="1">
        <v>0</v>
      </c>
      <c r="AC98" s="1">
        <v>50</v>
      </c>
      <c r="AD98" s="1">
        <v>6160</v>
      </c>
      <c r="AE98" s="1">
        <v>17273.900000000001</v>
      </c>
      <c r="AF98" s="1"/>
    </row>
    <row r="99" spans="2:32" x14ac:dyDescent="0.25">
      <c r="B99" s="1">
        <v>14000</v>
      </c>
      <c r="C99" s="2">
        <v>45470</v>
      </c>
      <c r="D99" s="1">
        <v>207.5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2700</v>
      </c>
      <c r="K99" s="1">
        <v>0</v>
      </c>
      <c r="L99" s="1">
        <v>750</v>
      </c>
      <c r="M99" s="1">
        <v>151.05000000000001</v>
      </c>
      <c r="N99" s="1">
        <v>0</v>
      </c>
      <c r="O99" s="1">
        <v>0</v>
      </c>
      <c r="P99" s="1">
        <v>17273.900000000001</v>
      </c>
      <c r="Q99" s="1">
        <v>14000</v>
      </c>
      <c r="R99" s="1">
        <v>45470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50</v>
      </c>
      <c r="AA99" s="1">
        <v>0</v>
      </c>
      <c r="AB99" s="1">
        <v>0</v>
      </c>
      <c r="AC99" s="1">
        <v>50</v>
      </c>
      <c r="AD99" s="1">
        <v>6630</v>
      </c>
      <c r="AE99" s="1">
        <v>17273.900000000001</v>
      </c>
      <c r="AF99" s="1"/>
    </row>
    <row r="100" spans="2:32" x14ac:dyDescent="0.25">
      <c r="B100" s="1">
        <v>14000</v>
      </c>
      <c r="C100" s="2">
        <v>45652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2650</v>
      </c>
      <c r="K100" s="1">
        <v>50</v>
      </c>
      <c r="L100" s="1">
        <v>750</v>
      </c>
      <c r="M100" s="1">
        <v>215.05</v>
      </c>
      <c r="N100" s="1">
        <v>50</v>
      </c>
      <c r="O100" s="1">
        <v>699.95</v>
      </c>
      <c r="P100" s="1">
        <v>17273.900000000001</v>
      </c>
      <c r="Q100" s="1">
        <v>14000</v>
      </c>
      <c r="R100" s="1">
        <v>45652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50</v>
      </c>
      <c r="AA100" s="1">
        <v>0</v>
      </c>
      <c r="AB100" s="1">
        <v>0</v>
      </c>
      <c r="AC100" s="1">
        <v>50</v>
      </c>
      <c r="AD100" s="1">
        <v>7065</v>
      </c>
      <c r="AE100" s="1">
        <v>17273.900000000001</v>
      </c>
      <c r="AF100" s="1"/>
    </row>
    <row r="101" spans="2:32" x14ac:dyDescent="0.25">
      <c r="B101" s="1">
        <v>14000</v>
      </c>
      <c r="C101" s="2">
        <v>45834</v>
      </c>
      <c r="D101" s="1">
        <v>12.5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2850</v>
      </c>
      <c r="K101" s="1">
        <v>0</v>
      </c>
      <c r="L101" s="1">
        <v>750</v>
      </c>
      <c r="M101" s="1">
        <v>0.5</v>
      </c>
      <c r="N101" s="1">
        <v>0</v>
      </c>
      <c r="O101" s="1">
        <v>0</v>
      </c>
      <c r="P101" s="1">
        <v>17273.900000000001</v>
      </c>
      <c r="Q101" s="1">
        <v>14000</v>
      </c>
      <c r="R101" s="1">
        <v>45834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50</v>
      </c>
      <c r="AA101" s="1">
        <v>0</v>
      </c>
      <c r="AB101" s="1">
        <v>0</v>
      </c>
      <c r="AC101" s="1">
        <v>50</v>
      </c>
      <c r="AD101" s="1">
        <v>7475</v>
      </c>
      <c r="AE101" s="1">
        <v>17273.900000000001</v>
      </c>
      <c r="AF101" s="1"/>
    </row>
    <row r="102" spans="2:32" x14ac:dyDescent="0.25">
      <c r="B102" s="1">
        <v>14000</v>
      </c>
      <c r="C102" s="2">
        <v>46015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2550</v>
      </c>
      <c r="K102" s="1">
        <v>0</v>
      </c>
      <c r="L102" s="1">
        <v>750</v>
      </c>
      <c r="M102" s="1">
        <v>0.75</v>
      </c>
      <c r="N102" s="1">
        <v>0</v>
      </c>
      <c r="O102" s="1">
        <v>0</v>
      </c>
      <c r="P102" s="1">
        <v>17273.900000000001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/>
    </row>
    <row r="103" spans="2:32" x14ac:dyDescent="0.25">
      <c r="B103" s="1">
        <v>14000</v>
      </c>
      <c r="C103" s="2">
        <v>46198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2850</v>
      </c>
      <c r="K103" s="1">
        <v>50</v>
      </c>
      <c r="L103" s="1">
        <v>750</v>
      </c>
      <c r="M103" s="1">
        <v>251.05</v>
      </c>
      <c r="N103" s="1">
        <v>50</v>
      </c>
      <c r="O103" s="1">
        <v>1755.45</v>
      </c>
      <c r="P103" s="1">
        <v>17273.900000000001</v>
      </c>
      <c r="Q103" s="1">
        <v>14000</v>
      </c>
      <c r="R103" s="1">
        <v>46198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50</v>
      </c>
      <c r="AA103" s="1">
        <v>0</v>
      </c>
      <c r="AB103" s="1">
        <v>0</v>
      </c>
      <c r="AC103" s="1">
        <v>50</v>
      </c>
      <c r="AD103" s="1">
        <v>8221</v>
      </c>
      <c r="AE103" s="1">
        <v>17273.900000000001</v>
      </c>
      <c r="AF103" s="1"/>
    </row>
    <row r="104" spans="2:32" x14ac:dyDescent="0.25">
      <c r="B104" s="1">
        <v>14000</v>
      </c>
      <c r="C104" s="2">
        <v>46387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2550</v>
      </c>
      <c r="K104" s="1">
        <v>0</v>
      </c>
      <c r="L104" s="1">
        <v>750</v>
      </c>
      <c r="M104" s="1">
        <v>0.3</v>
      </c>
      <c r="N104" s="1">
        <v>0</v>
      </c>
      <c r="O104" s="1">
        <v>0</v>
      </c>
      <c r="P104" s="1">
        <v>17273.900000000001</v>
      </c>
      <c r="Q104" s="1">
        <v>14000</v>
      </c>
      <c r="R104" s="1">
        <v>46387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50</v>
      </c>
      <c r="AA104" s="1">
        <v>0</v>
      </c>
      <c r="AB104" s="1">
        <v>0</v>
      </c>
      <c r="AC104" s="1">
        <v>50</v>
      </c>
      <c r="AD104" s="1">
        <v>8575</v>
      </c>
      <c r="AE104" s="1">
        <v>17273.900000000001</v>
      </c>
      <c r="AF104" s="1"/>
    </row>
    <row r="105" spans="2:32" x14ac:dyDescent="0.25">
      <c r="B105" s="1">
        <v>14000</v>
      </c>
      <c r="C105" s="2">
        <v>44924</v>
      </c>
      <c r="D105" s="1">
        <v>722.5</v>
      </c>
      <c r="E105" s="1">
        <v>25</v>
      </c>
      <c r="F105" s="1">
        <v>57</v>
      </c>
      <c r="G105" s="1">
        <v>25.85</v>
      </c>
      <c r="H105" s="1">
        <v>186.3</v>
      </c>
      <c r="I105" s="1">
        <v>-2.4499999999999886</v>
      </c>
      <c r="J105" s="1">
        <v>15050</v>
      </c>
      <c r="K105" s="1">
        <v>4100</v>
      </c>
      <c r="L105" s="1">
        <v>50</v>
      </c>
      <c r="M105" s="1">
        <v>180.15</v>
      </c>
      <c r="N105" s="1">
        <v>100</v>
      </c>
      <c r="O105" s="1">
        <v>194.95</v>
      </c>
      <c r="P105" s="1">
        <v>17273.900000000001</v>
      </c>
      <c r="Q105" s="1">
        <v>14000</v>
      </c>
      <c r="R105" s="1">
        <v>44924</v>
      </c>
      <c r="S105" s="1">
        <v>46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150</v>
      </c>
      <c r="Z105" s="1">
        <v>1000</v>
      </c>
      <c r="AA105" s="1">
        <v>50</v>
      </c>
      <c r="AB105" s="1">
        <v>3269.15</v>
      </c>
      <c r="AC105" s="1">
        <v>100</v>
      </c>
      <c r="AD105" s="1">
        <v>4246.3500000000004</v>
      </c>
      <c r="AE105" s="1">
        <v>17273.900000000001</v>
      </c>
      <c r="AF105" s="1"/>
    </row>
    <row r="106" spans="2:32" x14ac:dyDescent="0.25">
      <c r="B106" s="1">
        <v>14000</v>
      </c>
      <c r="C106" s="2">
        <v>44651</v>
      </c>
      <c r="D106" s="1">
        <v>7481</v>
      </c>
      <c r="E106" s="1">
        <v>379</v>
      </c>
      <c r="F106" s="1">
        <v>1651</v>
      </c>
      <c r="G106" s="1">
        <v>35.07</v>
      </c>
      <c r="H106" s="1">
        <v>20.6</v>
      </c>
      <c r="I106" s="1">
        <v>0.75</v>
      </c>
      <c r="J106" s="1">
        <v>20300</v>
      </c>
      <c r="K106" s="1">
        <v>5700</v>
      </c>
      <c r="L106" s="1">
        <v>50</v>
      </c>
      <c r="M106" s="1">
        <v>20.350000000000001</v>
      </c>
      <c r="N106" s="1">
        <v>50</v>
      </c>
      <c r="O106" s="1">
        <v>20.95</v>
      </c>
      <c r="P106" s="1">
        <v>17273.900000000001</v>
      </c>
      <c r="Q106" s="1">
        <v>14000</v>
      </c>
      <c r="R106" s="1">
        <v>44651</v>
      </c>
      <c r="S106" s="1">
        <v>1823</v>
      </c>
      <c r="T106" s="1">
        <v>0</v>
      </c>
      <c r="U106" s="1">
        <v>6</v>
      </c>
      <c r="V106" s="1">
        <v>0</v>
      </c>
      <c r="W106" s="1">
        <v>3370</v>
      </c>
      <c r="X106" s="1">
        <v>60</v>
      </c>
      <c r="Y106" s="1">
        <v>6400</v>
      </c>
      <c r="Z106" s="1">
        <v>5850</v>
      </c>
      <c r="AA106" s="1">
        <v>550</v>
      </c>
      <c r="AB106" s="1">
        <v>3305.35</v>
      </c>
      <c r="AC106" s="1">
        <v>50</v>
      </c>
      <c r="AD106" s="1">
        <v>3324.5</v>
      </c>
      <c r="AE106" s="1">
        <v>17273.900000000001</v>
      </c>
      <c r="AF106" s="1"/>
    </row>
    <row r="107" spans="2:32" x14ac:dyDescent="0.25">
      <c r="B107" s="1">
        <v>14000</v>
      </c>
      <c r="C107" s="2">
        <v>44742</v>
      </c>
      <c r="D107" s="1">
        <v>873</v>
      </c>
      <c r="E107" s="1">
        <v>107</v>
      </c>
      <c r="F107" s="1">
        <v>189</v>
      </c>
      <c r="G107" s="1">
        <v>28.32</v>
      </c>
      <c r="H107" s="1">
        <v>89.35</v>
      </c>
      <c r="I107" s="1">
        <v>10.199999999999989</v>
      </c>
      <c r="J107" s="1">
        <v>23050</v>
      </c>
      <c r="K107" s="1">
        <v>8650</v>
      </c>
      <c r="L107" s="1">
        <v>50</v>
      </c>
      <c r="M107" s="1">
        <v>85.05</v>
      </c>
      <c r="N107" s="1">
        <v>50</v>
      </c>
      <c r="O107" s="1">
        <v>88.95</v>
      </c>
      <c r="P107" s="1">
        <v>17273.900000000001</v>
      </c>
      <c r="Q107" s="1">
        <v>14000</v>
      </c>
      <c r="R107" s="1">
        <v>44742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500</v>
      </c>
      <c r="AA107" s="1">
        <v>0</v>
      </c>
      <c r="AB107" s="1">
        <v>0</v>
      </c>
      <c r="AC107" s="1">
        <v>500</v>
      </c>
      <c r="AD107" s="1">
        <v>4464</v>
      </c>
      <c r="AE107" s="1">
        <v>17273.900000000001</v>
      </c>
      <c r="AF107" s="1"/>
    </row>
    <row r="108" spans="2:32" x14ac:dyDescent="0.25">
      <c r="B108" s="1">
        <v>14100</v>
      </c>
      <c r="C108" s="2">
        <v>44924</v>
      </c>
      <c r="D108" s="1">
        <v>2250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1150</v>
      </c>
      <c r="K108" s="1">
        <v>750</v>
      </c>
      <c r="L108" s="1">
        <v>750</v>
      </c>
      <c r="M108" s="1">
        <v>6.25</v>
      </c>
      <c r="N108" s="1">
        <v>750</v>
      </c>
      <c r="O108" s="1">
        <v>572.4</v>
      </c>
      <c r="P108" s="1">
        <v>17273.900000000001</v>
      </c>
      <c r="Q108" s="1">
        <v>14100</v>
      </c>
      <c r="R108" s="1">
        <v>44924</v>
      </c>
      <c r="S108" s="1">
        <v>2251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750</v>
      </c>
      <c r="AA108" s="1">
        <v>0</v>
      </c>
      <c r="AB108" s="1">
        <v>0</v>
      </c>
      <c r="AC108" s="1">
        <v>750</v>
      </c>
      <c r="AD108" s="1">
        <v>5004</v>
      </c>
      <c r="AE108" s="1">
        <v>17273.900000000001</v>
      </c>
      <c r="AF108" s="1"/>
    </row>
    <row r="109" spans="2:32" x14ac:dyDescent="0.25">
      <c r="B109" s="1">
        <v>0</v>
      </c>
      <c r="C109" s="2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14500</v>
      </c>
      <c r="R109" s="1">
        <v>44833</v>
      </c>
      <c r="S109" s="1">
        <v>1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50</v>
      </c>
      <c r="Z109" s="1">
        <v>750</v>
      </c>
      <c r="AA109" s="1">
        <v>50</v>
      </c>
      <c r="AB109" s="1">
        <v>2301.1</v>
      </c>
      <c r="AC109" s="1">
        <v>750</v>
      </c>
      <c r="AD109" s="1">
        <v>4375</v>
      </c>
      <c r="AE109" s="1">
        <v>17273.900000000001</v>
      </c>
      <c r="AF109" s="1"/>
    </row>
    <row r="110" spans="2:32" x14ac:dyDescent="0.25">
      <c r="B110" s="1">
        <v>14500</v>
      </c>
      <c r="C110" s="2">
        <v>44924</v>
      </c>
      <c r="D110" s="1">
        <v>106</v>
      </c>
      <c r="E110" s="1">
        <v>7</v>
      </c>
      <c r="F110" s="1">
        <v>10</v>
      </c>
      <c r="G110" s="1">
        <v>24.89</v>
      </c>
      <c r="H110" s="1">
        <v>225</v>
      </c>
      <c r="I110" s="1">
        <v>-10</v>
      </c>
      <c r="J110" s="1">
        <v>5650</v>
      </c>
      <c r="K110" s="1">
        <v>2800</v>
      </c>
      <c r="L110" s="1">
        <v>50</v>
      </c>
      <c r="M110" s="1">
        <v>225</v>
      </c>
      <c r="N110" s="1">
        <v>50</v>
      </c>
      <c r="O110" s="1">
        <v>239.95</v>
      </c>
      <c r="P110" s="1">
        <v>17273.900000000001</v>
      </c>
      <c r="Q110" s="1">
        <v>14500</v>
      </c>
      <c r="R110" s="1">
        <v>44924</v>
      </c>
      <c r="S110" s="1">
        <v>21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750</v>
      </c>
      <c r="AA110" s="1">
        <v>0</v>
      </c>
      <c r="AB110" s="1">
        <v>0</v>
      </c>
      <c r="AC110" s="1">
        <v>750</v>
      </c>
      <c r="AD110" s="1">
        <v>4707</v>
      </c>
      <c r="AE110" s="1">
        <v>17273.900000000001</v>
      </c>
      <c r="AF110" s="1"/>
    </row>
    <row r="111" spans="2:32" x14ac:dyDescent="0.25">
      <c r="B111" s="1">
        <v>0</v>
      </c>
      <c r="C111" s="2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14500</v>
      </c>
      <c r="R111" s="1">
        <v>45106</v>
      </c>
      <c r="S111" s="1">
        <v>40.5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500</v>
      </c>
      <c r="AA111" s="1">
        <v>0</v>
      </c>
      <c r="AB111" s="1">
        <v>0</v>
      </c>
      <c r="AC111" s="1">
        <v>500</v>
      </c>
      <c r="AD111" s="1">
        <v>5308.7</v>
      </c>
      <c r="AE111" s="1">
        <v>17273.900000000001</v>
      </c>
      <c r="AF111" s="1"/>
    </row>
    <row r="112" spans="2:32" x14ac:dyDescent="0.25">
      <c r="B112" s="1">
        <v>14500</v>
      </c>
      <c r="C112" s="2">
        <v>45288</v>
      </c>
      <c r="D112" s="1">
        <v>990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2750</v>
      </c>
      <c r="K112" s="1">
        <v>0</v>
      </c>
      <c r="L112" s="1">
        <v>750</v>
      </c>
      <c r="M112" s="1">
        <v>290.05</v>
      </c>
      <c r="N112" s="1">
        <v>0</v>
      </c>
      <c r="O112" s="1">
        <v>0</v>
      </c>
      <c r="P112" s="1">
        <v>17273.900000000001</v>
      </c>
      <c r="Q112" s="1">
        <v>14500</v>
      </c>
      <c r="R112" s="1">
        <v>45288</v>
      </c>
      <c r="S112" s="1">
        <v>19.5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50</v>
      </c>
      <c r="AA112" s="1">
        <v>0</v>
      </c>
      <c r="AB112" s="1">
        <v>0</v>
      </c>
      <c r="AC112" s="1">
        <v>50</v>
      </c>
      <c r="AD112" s="1">
        <v>5845</v>
      </c>
      <c r="AE112" s="1">
        <v>17273.900000000001</v>
      </c>
      <c r="AF112" s="1"/>
    </row>
    <row r="113" spans="2:32" x14ac:dyDescent="0.25">
      <c r="B113" s="1">
        <v>14500</v>
      </c>
      <c r="C113" s="2">
        <v>44742</v>
      </c>
      <c r="D113" s="1">
        <v>255</v>
      </c>
      <c r="E113" s="1">
        <v>19</v>
      </c>
      <c r="F113" s="1">
        <v>31</v>
      </c>
      <c r="G113" s="1">
        <v>27.15</v>
      </c>
      <c r="H113" s="1">
        <v>120</v>
      </c>
      <c r="I113" s="1">
        <v>10</v>
      </c>
      <c r="J113" s="1">
        <v>3150</v>
      </c>
      <c r="K113" s="1">
        <v>1600</v>
      </c>
      <c r="L113" s="1">
        <v>50</v>
      </c>
      <c r="M113" s="1">
        <v>119.95</v>
      </c>
      <c r="N113" s="1">
        <v>200</v>
      </c>
      <c r="O113" s="1">
        <v>120</v>
      </c>
      <c r="P113" s="1">
        <v>17273.900000000001</v>
      </c>
      <c r="Q113" s="1">
        <v>14500</v>
      </c>
      <c r="R113" s="1">
        <v>44742</v>
      </c>
      <c r="S113" s="1">
        <v>1.5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500</v>
      </c>
      <c r="AA113" s="1">
        <v>0</v>
      </c>
      <c r="AB113" s="1">
        <v>0</v>
      </c>
      <c r="AC113" s="1">
        <v>500</v>
      </c>
      <c r="AD113" s="1">
        <v>4030</v>
      </c>
      <c r="AE113" s="1">
        <v>17273.900000000001</v>
      </c>
      <c r="AF113" s="1"/>
    </row>
    <row r="114" spans="2:32" x14ac:dyDescent="0.25">
      <c r="B114" s="1">
        <v>14500</v>
      </c>
      <c r="C114" s="2">
        <v>44651</v>
      </c>
      <c r="D114" s="1">
        <v>16767</v>
      </c>
      <c r="E114" s="1">
        <v>9811</v>
      </c>
      <c r="F114" s="1">
        <v>12240</v>
      </c>
      <c r="G114" s="1">
        <v>32.35</v>
      </c>
      <c r="H114" s="1">
        <v>30.35</v>
      </c>
      <c r="I114" s="1">
        <v>1.3500000000000014</v>
      </c>
      <c r="J114" s="1">
        <v>18000</v>
      </c>
      <c r="K114" s="1">
        <v>7400</v>
      </c>
      <c r="L114" s="1">
        <v>350</v>
      </c>
      <c r="M114" s="1">
        <v>29.7</v>
      </c>
      <c r="N114" s="1">
        <v>50</v>
      </c>
      <c r="O114" s="1">
        <v>30.4</v>
      </c>
      <c r="P114" s="1">
        <v>17273.900000000001</v>
      </c>
      <c r="Q114" s="1">
        <v>14500</v>
      </c>
      <c r="R114" s="1">
        <v>44651</v>
      </c>
      <c r="S114" s="1">
        <v>3966</v>
      </c>
      <c r="T114" s="1">
        <v>-7</v>
      </c>
      <c r="U114" s="1">
        <v>12</v>
      </c>
      <c r="V114" s="1">
        <v>0</v>
      </c>
      <c r="W114" s="1">
        <v>2825.55</v>
      </c>
      <c r="X114" s="1">
        <v>-31.849999999999909</v>
      </c>
      <c r="Y114" s="1">
        <v>6000</v>
      </c>
      <c r="Z114" s="1">
        <v>4800</v>
      </c>
      <c r="AA114" s="1">
        <v>150</v>
      </c>
      <c r="AB114" s="1">
        <v>2815.05</v>
      </c>
      <c r="AC114" s="1">
        <v>100</v>
      </c>
      <c r="AD114" s="1">
        <v>2830.8</v>
      </c>
      <c r="AE114" s="1">
        <v>17273.900000000001</v>
      </c>
      <c r="AF114" s="1"/>
    </row>
    <row r="115" spans="2:32" x14ac:dyDescent="0.25">
      <c r="B115" s="1">
        <v>15000</v>
      </c>
      <c r="C115" s="2">
        <v>44833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2700</v>
      </c>
      <c r="K115" s="1">
        <v>0</v>
      </c>
      <c r="L115" s="1">
        <v>750</v>
      </c>
      <c r="M115" s="1">
        <v>103.05</v>
      </c>
      <c r="N115" s="1">
        <v>0</v>
      </c>
      <c r="O115" s="1">
        <v>0</v>
      </c>
      <c r="P115" s="1">
        <v>17273.900000000001</v>
      </c>
      <c r="Q115" s="1">
        <v>15000</v>
      </c>
      <c r="R115" s="1">
        <v>44833</v>
      </c>
      <c r="S115" s="1">
        <v>1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900</v>
      </c>
      <c r="Z115" s="1">
        <v>0</v>
      </c>
      <c r="AA115" s="1">
        <v>900</v>
      </c>
      <c r="AB115" s="1">
        <v>1862.25</v>
      </c>
      <c r="AC115" s="1">
        <v>0</v>
      </c>
      <c r="AD115" s="1">
        <v>0</v>
      </c>
      <c r="AE115" s="1">
        <v>17273.900000000001</v>
      </c>
      <c r="AF115" s="1"/>
    </row>
    <row r="116" spans="2:32" x14ac:dyDescent="0.25">
      <c r="B116" s="1">
        <v>15000</v>
      </c>
      <c r="C116" s="2">
        <v>44924</v>
      </c>
      <c r="D116" s="1">
        <v>1842.5</v>
      </c>
      <c r="E116" s="1">
        <v>-32</v>
      </c>
      <c r="F116" s="1">
        <v>409</v>
      </c>
      <c r="G116" s="1">
        <v>25.18</v>
      </c>
      <c r="H116" s="1">
        <v>315</v>
      </c>
      <c r="I116" s="1">
        <v>11.050000000000011</v>
      </c>
      <c r="J116" s="1">
        <v>14350</v>
      </c>
      <c r="K116" s="1">
        <v>6900</v>
      </c>
      <c r="L116" s="1">
        <v>50</v>
      </c>
      <c r="M116" s="1">
        <v>298.05</v>
      </c>
      <c r="N116" s="1">
        <v>50</v>
      </c>
      <c r="O116" s="1">
        <v>319.89999999999998</v>
      </c>
      <c r="P116" s="1">
        <v>17273.900000000001</v>
      </c>
      <c r="Q116" s="1">
        <v>15000</v>
      </c>
      <c r="R116" s="1">
        <v>44924</v>
      </c>
      <c r="S116" s="1">
        <v>702.5</v>
      </c>
      <c r="T116" s="1">
        <v>-3</v>
      </c>
      <c r="U116" s="1">
        <v>7</v>
      </c>
      <c r="V116" s="1">
        <v>0</v>
      </c>
      <c r="W116" s="1">
        <v>2900</v>
      </c>
      <c r="X116" s="1">
        <v>100</v>
      </c>
      <c r="Y116" s="1">
        <v>1700</v>
      </c>
      <c r="Z116" s="1">
        <v>250</v>
      </c>
      <c r="AA116" s="1">
        <v>150</v>
      </c>
      <c r="AB116" s="1">
        <v>2738.6</v>
      </c>
      <c r="AC116" s="1">
        <v>50</v>
      </c>
      <c r="AD116" s="1">
        <v>2984.15</v>
      </c>
      <c r="AE116" s="1">
        <v>17273.900000000001</v>
      </c>
      <c r="AF116" s="1"/>
    </row>
    <row r="117" spans="2:32" x14ac:dyDescent="0.25">
      <c r="B117" s="1">
        <v>15000</v>
      </c>
      <c r="C117" s="2">
        <v>45106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2700</v>
      </c>
      <c r="K117" s="1">
        <v>0</v>
      </c>
      <c r="L117" s="1">
        <v>750</v>
      </c>
      <c r="M117" s="1">
        <v>302.05</v>
      </c>
      <c r="N117" s="1">
        <v>0</v>
      </c>
      <c r="O117" s="1">
        <v>0</v>
      </c>
      <c r="P117" s="1">
        <v>17273.900000000001</v>
      </c>
      <c r="Q117" s="1">
        <v>15000</v>
      </c>
      <c r="R117" s="1">
        <v>45106</v>
      </c>
      <c r="S117" s="1">
        <v>64.5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400</v>
      </c>
      <c r="Z117" s="1">
        <v>0</v>
      </c>
      <c r="AA117" s="1">
        <v>400</v>
      </c>
      <c r="AB117" s="1">
        <v>2315.25</v>
      </c>
      <c r="AC117" s="1">
        <v>0</v>
      </c>
      <c r="AD117" s="1">
        <v>0</v>
      </c>
      <c r="AE117" s="1">
        <v>17273.900000000001</v>
      </c>
      <c r="AF117" s="1"/>
    </row>
    <row r="118" spans="2:32" x14ac:dyDescent="0.25">
      <c r="B118" s="1">
        <v>15000</v>
      </c>
      <c r="C118" s="2">
        <v>45288</v>
      </c>
      <c r="D118" s="1">
        <v>466.5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2850</v>
      </c>
      <c r="K118" s="1">
        <v>1050</v>
      </c>
      <c r="L118" s="1">
        <v>50</v>
      </c>
      <c r="M118" s="1">
        <v>432.05</v>
      </c>
      <c r="N118" s="1">
        <v>50</v>
      </c>
      <c r="O118" s="1">
        <v>509.9</v>
      </c>
      <c r="P118" s="1">
        <v>17273.900000000001</v>
      </c>
      <c r="Q118" s="1">
        <v>15000</v>
      </c>
      <c r="R118" s="1">
        <v>45288</v>
      </c>
      <c r="S118" s="1">
        <v>26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50</v>
      </c>
      <c r="AA118" s="1">
        <v>0</v>
      </c>
      <c r="AB118" s="1">
        <v>0</v>
      </c>
      <c r="AC118" s="1">
        <v>50</v>
      </c>
      <c r="AD118" s="1">
        <v>5540</v>
      </c>
      <c r="AE118" s="1">
        <v>17273.900000000001</v>
      </c>
      <c r="AF118" s="1"/>
    </row>
    <row r="119" spans="2:32" x14ac:dyDescent="0.25">
      <c r="B119" s="1">
        <v>15000</v>
      </c>
      <c r="C119" s="2">
        <v>45470</v>
      </c>
      <c r="D119" s="1">
        <v>145.5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3350</v>
      </c>
      <c r="K119" s="1">
        <v>0</v>
      </c>
      <c r="L119" s="1">
        <v>750</v>
      </c>
      <c r="M119" s="1">
        <v>1.3</v>
      </c>
      <c r="N119" s="1">
        <v>0</v>
      </c>
      <c r="O119" s="1">
        <v>0</v>
      </c>
      <c r="P119" s="1">
        <v>17273.900000000001</v>
      </c>
      <c r="Q119" s="1">
        <v>15000</v>
      </c>
      <c r="R119" s="1">
        <v>45470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50</v>
      </c>
      <c r="AA119" s="1">
        <v>0</v>
      </c>
      <c r="AB119" s="1">
        <v>0</v>
      </c>
      <c r="AC119" s="1">
        <v>50</v>
      </c>
      <c r="AD119" s="1">
        <v>6045</v>
      </c>
      <c r="AE119" s="1">
        <v>17273.900000000001</v>
      </c>
      <c r="AF119" s="1"/>
    </row>
    <row r="120" spans="2:32" x14ac:dyDescent="0.25">
      <c r="B120" s="1">
        <v>15000</v>
      </c>
      <c r="C120" s="2">
        <v>45652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2750</v>
      </c>
      <c r="K120" s="1">
        <v>50</v>
      </c>
      <c r="L120" s="1">
        <v>750</v>
      </c>
      <c r="M120" s="1">
        <v>202.05</v>
      </c>
      <c r="N120" s="1">
        <v>50</v>
      </c>
      <c r="O120" s="1">
        <v>1855.55</v>
      </c>
      <c r="P120" s="1">
        <v>17273.900000000001</v>
      </c>
      <c r="Q120" s="1">
        <v>15000</v>
      </c>
      <c r="R120" s="1">
        <v>45652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50</v>
      </c>
      <c r="AA120" s="1">
        <v>0</v>
      </c>
      <c r="AB120" s="1">
        <v>0</v>
      </c>
      <c r="AC120" s="1">
        <v>50</v>
      </c>
      <c r="AD120" s="1">
        <v>6512</v>
      </c>
      <c r="AE120" s="1">
        <v>17273.900000000001</v>
      </c>
      <c r="AF120" s="1"/>
    </row>
    <row r="121" spans="2:32" x14ac:dyDescent="0.25">
      <c r="B121" s="1">
        <v>15000</v>
      </c>
      <c r="C121" s="2">
        <v>45834</v>
      </c>
      <c r="D121" s="1">
        <v>33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2700</v>
      </c>
      <c r="K121" s="1">
        <v>100</v>
      </c>
      <c r="L121" s="1">
        <v>750</v>
      </c>
      <c r="M121" s="1">
        <v>402.05</v>
      </c>
      <c r="N121" s="1">
        <v>50</v>
      </c>
      <c r="O121" s="1">
        <v>1988.95</v>
      </c>
      <c r="P121" s="1">
        <v>17273.900000000001</v>
      </c>
      <c r="Q121" s="1">
        <v>15000</v>
      </c>
      <c r="R121" s="1">
        <v>45834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50</v>
      </c>
      <c r="AA121" s="1">
        <v>0</v>
      </c>
      <c r="AB121" s="1">
        <v>0</v>
      </c>
      <c r="AC121" s="1">
        <v>50</v>
      </c>
      <c r="AD121" s="1">
        <v>6944</v>
      </c>
      <c r="AE121" s="1">
        <v>17273.900000000001</v>
      </c>
      <c r="AF121" s="1"/>
    </row>
    <row r="122" spans="2:32" x14ac:dyDescent="0.25">
      <c r="B122" s="1">
        <v>15000</v>
      </c>
      <c r="C122" s="2">
        <v>46015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2550</v>
      </c>
      <c r="K122" s="1">
        <v>0</v>
      </c>
      <c r="L122" s="1">
        <v>750</v>
      </c>
      <c r="M122" s="1">
        <v>0.75</v>
      </c>
      <c r="N122" s="1">
        <v>0</v>
      </c>
      <c r="O122" s="1">
        <v>0</v>
      </c>
      <c r="P122" s="1">
        <v>17273.900000000001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/>
    </row>
    <row r="123" spans="2:32" x14ac:dyDescent="0.25">
      <c r="B123" s="1">
        <v>15000</v>
      </c>
      <c r="C123" s="2">
        <v>44651</v>
      </c>
      <c r="D123" s="1">
        <v>16486</v>
      </c>
      <c r="E123" s="1">
        <v>161</v>
      </c>
      <c r="F123" s="1">
        <v>7687</v>
      </c>
      <c r="G123" s="1">
        <v>30.13</v>
      </c>
      <c r="H123" s="1">
        <v>46.05</v>
      </c>
      <c r="I123" s="1">
        <v>1.4499999999999955</v>
      </c>
      <c r="J123" s="1">
        <v>35650</v>
      </c>
      <c r="K123" s="1">
        <v>18400</v>
      </c>
      <c r="L123" s="1">
        <v>50</v>
      </c>
      <c r="M123" s="1">
        <v>46</v>
      </c>
      <c r="N123" s="1">
        <v>50</v>
      </c>
      <c r="O123" s="1">
        <v>46.05</v>
      </c>
      <c r="P123" s="1">
        <v>17273.900000000001</v>
      </c>
      <c r="Q123" s="1">
        <v>15000</v>
      </c>
      <c r="R123" s="1">
        <v>44651</v>
      </c>
      <c r="S123" s="1">
        <v>6514</v>
      </c>
      <c r="T123" s="1">
        <v>118</v>
      </c>
      <c r="U123" s="1">
        <v>1005</v>
      </c>
      <c r="V123" s="1">
        <v>0</v>
      </c>
      <c r="W123" s="1">
        <v>2345.9499999999998</v>
      </c>
      <c r="X123" s="1">
        <v>-27.5</v>
      </c>
      <c r="Y123" s="1">
        <v>5400</v>
      </c>
      <c r="Z123" s="1">
        <v>5200</v>
      </c>
      <c r="AA123" s="1">
        <v>50</v>
      </c>
      <c r="AB123" s="1">
        <v>2347.35</v>
      </c>
      <c r="AC123" s="1">
        <v>50</v>
      </c>
      <c r="AD123" s="1">
        <v>2353.9</v>
      </c>
      <c r="AE123" s="1">
        <v>17273.900000000001</v>
      </c>
      <c r="AF123" s="1"/>
    </row>
    <row r="124" spans="2:32" x14ac:dyDescent="0.25">
      <c r="B124" s="1">
        <v>15000</v>
      </c>
      <c r="C124" s="2">
        <v>46387</v>
      </c>
      <c r="D124" s="1">
        <v>10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2900</v>
      </c>
      <c r="K124" s="1">
        <v>100</v>
      </c>
      <c r="L124" s="1">
        <v>50</v>
      </c>
      <c r="M124" s="1">
        <v>640.04999999999995</v>
      </c>
      <c r="N124" s="1">
        <v>50</v>
      </c>
      <c r="O124" s="1">
        <v>2199.9499999999998</v>
      </c>
      <c r="P124" s="1">
        <v>17273.900000000001</v>
      </c>
      <c r="Q124" s="1">
        <v>15000</v>
      </c>
      <c r="R124" s="1">
        <v>46387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50</v>
      </c>
      <c r="AA124" s="1">
        <v>0</v>
      </c>
      <c r="AB124" s="1">
        <v>0</v>
      </c>
      <c r="AC124" s="1">
        <v>50</v>
      </c>
      <c r="AD124" s="1">
        <v>8105</v>
      </c>
      <c r="AE124" s="1">
        <v>17273.900000000001</v>
      </c>
      <c r="AF124" s="1"/>
    </row>
    <row r="125" spans="2:32" x14ac:dyDescent="0.25">
      <c r="B125" s="1">
        <v>15000</v>
      </c>
      <c r="C125" s="2">
        <v>44742</v>
      </c>
      <c r="D125" s="1">
        <v>2147</v>
      </c>
      <c r="E125" s="1">
        <v>155</v>
      </c>
      <c r="F125" s="1">
        <v>386</v>
      </c>
      <c r="G125" s="1">
        <v>26.92</v>
      </c>
      <c r="H125" s="1">
        <v>178.95</v>
      </c>
      <c r="I125" s="1">
        <v>15.599999999999994</v>
      </c>
      <c r="J125" s="1">
        <v>25750</v>
      </c>
      <c r="K125" s="1">
        <v>8900</v>
      </c>
      <c r="L125" s="1">
        <v>750</v>
      </c>
      <c r="M125" s="1">
        <v>178.95</v>
      </c>
      <c r="N125" s="1">
        <v>100</v>
      </c>
      <c r="O125" s="1">
        <v>184.9</v>
      </c>
      <c r="P125" s="1">
        <v>17273.900000000001</v>
      </c>
      <c r="Q125" s="1">
        <v>15000</v>
      </c>
      <c r="R125" s="1">
        <v>44742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750</v>
      </c>
      <c r="AA125" s="1">
        <v>0</v>
      </c>
      <c r="AB125" s="1">
        <v>0</v>
      </c>
      <c r="AC125" s="1">
        <v>750</v>
      </c>
      <c r="AD125" s="1">
        <v>3614</v>
      </c>
      <c r="AE125" s="1">
        <v>17273.900000000001</v>
      </c>
      <c r="AF125" s="1"/>
    </row>
    <row r="126" spans="2:32" x14ac:dyDescent="0.25">
      <c r="B126" s="1">
        <v>15000</v>
      </c>
      <c r="C126" s="2">
        <v>46198</v>
      </c>
      <c r="D126" s="1">
        <v>11</v>
      </c>
      <c r="E126" s="1">
        <v>0</v>
      </c>
      <c r="F126" s="1">
        <v>1</v>
      </c>
      <c r="G126" s="1">
        <v>32.799999999999997</v>
      </c>
      <c r="H126" s="1">
        <v>954.25</v>
      </c>
      <c r="I126" s="1">
        <v>-1242.8000000000002</v>
      </c>
      <c r="J126" s="1">
        <v>150</v>
      </c>
      <c r="K126" s="1">
        <v>950</v>
      </c>
      <c r="L126" s="1">
        <v>50</v>
      </c>
      <c r="M126" s="1">
        <v>701</v>
      </c>
      <c r="N126" s="1">
        <v>250</v>
      </c>
      <c r="O126" s="1">
        <v>953.95</v>
      </c>
      <c r="P126" s="1">
        <v>17273.900000000001</v>
      </c>
      <c r="Q126" s="1">
        <v>15000</v>
      </c>
      <c r="R126" s="1">
        <v>46198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300</v>
      </c>
      <c r="AA126" s="1">
        <v>0</v>
      </c>
      <c r="AB126" s="1">
        <v>0</v>
      </c>
      <c r="AC126" s="1">
        <v>250</v>
      </c>
      <c r="AD126" s="1">
        <v>7730</v>
      </c>
      <c r="AE126" s="1">
        <v>17273.900000000001</v>
      </c>
      <c r="AF126" s="1"/>
    </row>
    <row r="127" spans="2:32" x14ac:dyDescent="0.25">
      <c r="B127" s="1">
        <v>15100</v>
      </c>
      <c r="C127" s="2">
        <v>44616</v>
      </c>
      <c r="D127" s="1">
        <v>83674</v>
      </c>
      <c r="E127" s="1">
        <v>21227</v>
      </c>
      <c r="F127" s="1">
        <v>183133</v>
      </c>
      <c r="G127" s="1">
        <v>44.66</v>
      </c>
      <c r="H127" s="1">
        <v>2.35</v>
      </c>
      <c r="I127" s="1">
        <v>-2.4</v>
      </c>
      <c r="J127" s="1">
        <v>174600</v>
      </c>
      <c r="K127" s="1">
        <v>250650</v>
      </c>
      <c r="L127" s="1">
        <v>2350</v>
      </c>
      <c r="M127" s="1">
        <v>2.35</v>
      </c>
      <c r="N127" s="1">
        <v>2350</v>
      </c>
      <c r="O127" s="1">
        <v>2.4</v>
      </c>
      <c r="P127" s="1">
        <v>17273.900000000001</v>
      </c>
      <c r="Q127" s="1">
        <v>15100</v>
      </c>
      <c r="R127" s="1">
        <v>44616</v>
      </c>
      <c r="S127" s="1">
        <v>2029</v>
      </c>
      <c r="T127" s="1">
        <v>-8</v>
      </c>
      <c r="U127" s="1">
        <v>89</v>
      </c>
      <c r="V127" s="1">
        <v>0</v>
      </c>
      <c r="W127" s="1">
        <v>2177.1999999999998</v>
      </c>
      <c r="X127" s="1">
        <v>-4.7000000000002728</v>
      </c>
      <c r="Y127" s="1">
        <v>6950</v>
      </c>
      <c r="Z127" s="1">
        <v>7100</v>
      </c>
      <c r="AA127" s="1">
        <v>50</v>
      </c>
      <c r="AB127" s="1">
        <v>2167.3000000000002</v>
      </c>
      <c r="AC127" s="1">
        <v>100</v>
      </c>
      <c r="AD127" s="1">
        <v>2184.25</v>
      </c>
      <c r="AE127" s="1">
        <v>17273.900000000001</v>
      </c>
      <c r="AF127" s="1"/>
    </row>
    <row r="128" spans="2:32" x14ac:dyDescent="0.25">
      <c r="B128" s="1">
        <v>15150</v>
      </c>
      <c r="C128" s="2">
        <v>44616</v>
      </c>
      <c r="D128" s="1">
        <v>1002</v>
      </c>
      <c r="E128" s="1">
        <v>540</v>
      </c>
      <c r="F128" s="1">
        <v>6506</v>
      </c>
      <c r="G128" s="1">
        <v>44.18</v>
      </c>
      <c r="H128" s="1">
        <v>2.65</v>
      </c>
      <c r="I128" s="1">
        <v>-2.8000000000000003</v>
      </c>
      <c r="J128" s="1">
        <v>6800</v>
      </c>
      <c r="K128" s="1">
        <v>16350</v>
      </c>
      <c r="L128" s="1">
        <v>1050</v>
      </c>
      <c r="M128" s="1">
        <v>2.5499999999999998</v>
      </c>
      <c r="N128" s="1">
        <v>100</v>
      </c>
      <c r="O128" s="1">
        <v>2.7</v>
      </c>
      <c r="P128" s="1">
        <v>17273.900000000001</v>
      </c>
      <c r="Q128" s="1">
        <v>15150</v>
      </c>
      <c r="R128" s="1">
        <v>44616</v>
      </c>
      <c r="S128" s="1">
        <v>1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6350</v>
      </c>
      <c r="Z128" s="1">
        <v>6600</v>
      </c>
      <c r="AA128" s="1">
        <v>50</v>
      </c>
      <c r="AB128" s="1">
        <v>2082.35</v>
      </c>
      <c r="AC128" s="1">
        <v>1800</v>
      </c>
      <c r="AD128" s="1">
        <v>2165.9</v>
      </c>
      <c r="AE128" s="1">
        <v>17273.900000000001</v>
      </c>
      <c r="AF128" s="1"/>
    </row>
    <row r="129" spans="2:32" x14ac:dyDescent="0.25">
      <c r="B129" s="1">
        <v>15200</v>
      </c>
      <c r="C129" s="2">
        <v>44616</v>
      </c>
      <c r="D129" s="1">
        <v>15847</v>
      </c>
      <c r="E129" s="1">
        <v>5701</v>
      </c>
      <c r="F129" s="1">
        <v>60178</v>
      </c>
      <c r="G129" s="1">
        <v>43.39</v>
      </c>
      <c r="H129" s="1">
        <v>2.8</v>
      </c>
      <c r="I129" s="1">
        <v>-2.75</v>
      </c>
      <c r="J129" s="1">
        <v>38150</v>
      </c>
      <c r="K129" s="1">
        <v>51200</v>
      </c>
      <c r="L129" s="1">
        <v>50</v>
      </c>
      <c r="M129" s="1">
        <v>2.8</v>
      </c>
      <c r="N129" s="1">
        <v>3550</v>
      </c>
      <c r="O129" s="1">
        <v>2.85</v>
      </c>
      <c r="P129" s="1">
        <v>17273.900000000001</v>
      </c>
      <c r="Q129" s="1">
        <v>15200</v>
      </c>
      <c r="R129" s="1">
        <v>44616</v>
      </c>
      <c r="S129" s="1">
        <v>9</v>
      </c>
      <c r="T129" s="1">
        <v>0</v>
      </c>
      <c r="U129" s="1">
        <v>2</v>
      </c>
      <c r="V129" s="1">
        <v>59.62</v>
      </c>
      <c r="W129" s="1">
        <v>2120</v>
      </c>
      <c r="X129" s="1">
        <v>-288.90000000000009</v>
      </c>
      <c r="Y129" s="1">
        <v>6500</v>
      </c>
      <c r="Z129" s="1">
        <v>6500</v>
      </c>
      <c r="AA129" s="1">
        <v>50</v>
      </c>
      <c r="AB129" s="1">
        <v>2059.5</v>
      </c>
      <c r="AC129" s="1">
        <v>50</v>
      </c>
      <c r="AD129" s="1">
        <v>2082.85</v>
      </c>
      <c r="AE129" s="1">
        <v>17273.900000000001</v>
      </c>
      <c r="AF129" s="1"/>
    </row>
    <row r="130" spans="2:32" x14ac:dyDescent="0.25">
      <c r="B130" s="1">
        <v>15250</v>
      </c>
      <c r="C130" s="2">
        <v>44616</v>
      </c>
      <c r="D130" s="1">
        <v>495</v>
      </c>
      <c r="E130" s="1">
        <v>224</v>
      </c>
      <c r="F130" s="1">
        <v>3927</v>
      </c>
      <c r="G130" s="1">
        <v>42.94</v>
      </c>
      <c r="H130" s="1">
        <v>3.05</v>
      </c>
      <c r="I130" s="1">
        <v>-3</v>
      </c>
      <c r="J130" s="1">
        <v>14550</v>
      </c>
      <c r="K130" s="1">
        <v>9850</v>
      </c>
      <c r="L130" s="1">
        <v>50</v>
      </c>
      <c r="M130" s="1">
        <v>3</v>
      </c>
      <c r="N130" s="1">
        <v>100</v>
      </c>
      <c r="O130" s="1">
        <v>3.1</v>
      </c>
      <c r="P130" s="1">
        <v>17273.900000000001</v>
      </c>
      <c r="Q130" s="1">
        <v>15250</v>
      </c>
      <c r="R130" s="1">
        <v>44616</v>
      </c>
      <c r="S130" s="1">
        <v>1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6400</v>
      </c>
      <c r="Z130" s="1">
        <v>6400</v>
      </c>
      <c r="AA130" s="1">
        <v>50</v>
      </c>
      <c r="AB130" s="1">
        <v>1964.1</v>
      </c>
      <c r="AC130" s="1">
        <v>1800</v>
      </c>
      <c r="AD130" s="1">
        <v>2094.4</v>
      </c>
      <c r="AE130" s="1">
        <v>17273.900000000001</v>
      </c>
      <c r="AF130" s="1"/>
    </row>
    <row r="131" spans="2:32" x14ac:dyDescent="0.25">
      <c r="B131" s="1">
        <v>15300</v>
      </c>
      <c r="C131" s="2">
        <v>44616</v>
      </c>
      <c r="D131" s="1">
        <v>15598</v>
      </c>
      <c r="E131" s="1">
        <v>6136</v>
      </c>
      <c r="F131" s="1">
        <v>57552</v>
      </c>
      <c r="G131" s="1">
        <v>42.36</v>
      </c>
      <c r="H131" s="1">
        <v>3.2</v>
      </c>
      <c r="I131" s="1">
        <v>-3.3999999999999995</v>
      </c>
      <c r="J131" s="1">
        <v>26700</v>
      </c>
      <c r="K131" s="1">
        <v>44900</v>
      </c>
      <c r="L131" s="1">
        <v>2000</v>
      </c>
      <c r="M131" s="1">
        <v>3.2</v>
      </c>
      <c r="N131" s="1">
        <v>3000</v>
      </c>
      <c r="O131" s="1">
        <v>3.25</v>
      </c>
      <c r="P131" s="1">
        <v>17273.900000000001</v>
      </c>
      <c r="Q131" s="1">
        <v>15300</v>
      </c>
      <c r="R131" s="1">
        <v>44616</v>
      </c>
      <c r="S131" s="1">
        <v>27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6500</v>
      </c>
      <c r="Z131" s="1">
        <v>6500</v>
      </c>
      <c r="AA131" s="1">
        <v>100</v>
      </c>
      <c r="AB131" s="1">
        <v>1960.4</v>
      </c>
      <c r="AC131" s="1">
        <v>50</v>
      </c>
      <c r="AD131" s="1">
        <v>1984</v>
      </c>
      <c r="AE131" s="1">
        <v>17273.900000000001</v>
      </c>
      <c r="AF131" s="1"/>
    </row>
    <row r="132" spans="2:32" x14ac:dyDescent="0.25">
      <c r="B132" s="1">
        <v>15350</v>
      </c>
      <c r="C132" s="2">
        <v>44637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4600</v>
      </c>
      <c r="K132" s="1">
        <v>0</v>
      </c>
      <c r="L132" s="1">
        <v>50</v>
      </c>
      <c r="M132" s="1">
        <v>3.1</v>
      </c>
      <c r="N132" s="1">
        <v>0</v>
      </c>
      <c r="O132" s="1">
        <v>0</v>
      </c>
      <c r="P132" s="1">
        <v>17273.900000000001</v>
      </c>
      <c r="Q132" s="1">
        <v>15350</v>
      </c>
      <c r="R132" s="1">
        <v>44637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1750</v>
      </c>
      <c r="AA132" s="1">
        <v>0</v>
      </c>
      <c r="AB132" s="1">
        <v>0</v>
      </c>
      <c r="AC132" s="1">
        <v>1750</v>
      </c>
      <c r="AD132" s="1">
        <v>2777.2</v>
      </c>
      <c r="AE132" s="1">
        <v>17273.900000000001</v>
      </c>
      <c r="AF132" s="1"/>
    </row>
    <row r="133" spans="2:32" x14ac:dyDescent="0.25">
      <c r="B133" s="1">
        <v>15350</v>
      </c>
      <c r="C133" s="2">
        <v>44630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2600</v>
      </c>
      <c r="K133" s="1">
        <v>0</v>
      </c>
      <c r="L133" s="1">
        <v>50</v>
      </c>
      <c r="M133" s="1">
        <v>5.6</v>
      </c>
      <c r="N133" s="1">
        <v>0</v>
      </c>
      <c r="O133" s="1">
        <v>0</v>
      </c>
      <c r="P133" s="1">
        <v>17273.900000000001</v>
      </c>
      <c r="Q133" s="1">
        <v>15350</v>
      </c>
      <c r="R133" s="1">
        <v>44630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1750</v>
      </c>
      <c r="Z133" s="1">
        <v>1750</v>
      </c>
      <c r="AA133" s="1">
        <v>1750</v>
      </c>
      <c r="AB133" s="1">
        <v>1800.25</v>
      </c>
      <c r="AC133" s="1">
        <v>1750</v>
      </c>
      <c r="AD133" s="1">
        <v>2242.65</v>
      </c>
      <c r="AE133" s="1">
        <v>17273.900000000001</v>
      </c>
      <c r="AF133" s="1"/>
    </row>
    <row r="134" spans="2:32" x14ac:dyDescent="0.25">
      <c r="B134" s="1">
        <v>15350</v>
      </c>
      <c r="C134" s="2">
        <v>44658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100</v>
      </c>
      <c r="K134" s="1">
        <v>0</v>
      </c>
      <c r="L134" s="1">
        <v>50</v>
      </c>
      <c r="M134" s="1">
        <v>2</v>
      </c>
      <c r="N134" s="1">
        <v>0</v>
      </c>
      <c r="O134" s="1">
        <v>0</v>
      </c>
      <c r="P134" s="1">
        <v>17273.900000000001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/>
    </row>
    <row r="135" spans="2:32" x14ac:dyDescent="0.25">
      <c r="B135" s="1">
        <v>15350</v>
      </c>
      <c r="C135" s="2">
        <v>44664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50</v>
      </c>
      <c r="K135" s="1">
        <v>0</v>
      </c>
      <c r="L135" s="1">
        <v>50</v>
      </c>
      <c r="M135" s="1">
        <v>1.3</v>
      </c>
      <c r="N135" s="1">
        <v>0</v>
      </c>
      <c r="O135" s="1">
        <v>0</v>
      </c>
      <c r="P135" s="1">
        <v>17273.900000000001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/>
    </row>
    <row r="136" spans="2:32" x14ac:dyDescent="0.25">
      <c r="B136" s="1">
        <v>15350</v>
      </c>
      <c r="C136" s="2">
        <v>44679</v>
      </c>
      <c r="D136" s="1">
        <v>41</v>
      </c>
      <c r="E136" s="1">
        <v>26</v>
      </c>
      <c r="F136" s="1">
        <v>51</v>
      </c>
      <c r="G136" s="1">
        <v>26.74</v>
      </c>
      <c r="H136" s="1">
        <v>120</v>
      </c>
      <c r="I136" s="1">
        <v>17.349999999999994</v>
      </c>
      <c r="J136" s="1">
        <v>7950</v>
      </c>
      <c r="K136" s="1">
        <v>2450</v>
      </c>
      <c r="L136" s="1">
        <v>50</v>
      </c>
      <c r="M136" s="1">
        <v>80.05</v>
      </c>
      <c r="N136" s="1">
        <v>50</v>
      </c>
      <c r="O136" s="1">
        <v>125</v>
      </c>
      <c r="P136" s="1">
        <v>17273.900000000001</v>
      </c>
      <c r="Q136" s="1">
        <v>15350</v>
      </c>
      <c r="R136" s="1">
        <v>44679</v>
      </c>
      <c r="S136" s="1">
        <v>1</v>
      </c>
      <c r="T136" s="1">
        <v>0</v>
      </c>
      <c r="U136" s="1">
        <v>1</v>
      </c>
      <c r="V136" s="1">
        <v>0</v>
      </c>
      <c r="W136" s="1">
        <v>2003.1</v>
      </c>
      <c r="X136" s="1">
        <v>-297.09999999999991</v>
      </c>
      <c r="Y136" s="1">
        <v>2250</v>
      </c>
      <c r="Z136" s="1">
        <v>1900</v>
      </c>
      <c r="AA136" s="1">
        <v>400</v>
      </c>
      <c r="AB136" s="1">
        <v>1966.45</v>
      </c>
      <c r="AC136" s="1">
        <v>1750</v>
      </c>
      <c r="AD136" s="1">
        <v>2398</v>
      </c>
      <c r="AE136" s="1">
        <v>17273.900000000001</v>
      </c>
      <c r="AF136" s="1"/>
    </row>
    <row r="137" spans="2:32" x14ac:dyDescent="0.25">
      <c r="B137" s="1">
        <v>15350</v>
      </c>
      <c r="C137" s="2">
        <v>44616</v>
      </c>
      <c r="D137" s="1">
        <v>921</v>
      </c>
      <c r="E137" s="1">
        <v>679</v>
      </c>
      <c r="F137" s="1">
        <v>5696</v>
      </c>
      <c r="G137" s="1">
        <v>41.75</v>
      </c>
      <c r="H137" s="1">
        <v>3.55</v>
      </c>
      <c r="I137" s="1">
        <v>-3.3</v>
      </c>
      <c r="J137" s="1">
        <v>12400</v>
      </c>
      <c r="K137" s="1">
        <v>10850</v>
      </c>
      <c r="L137" s="1">
        <v>700</v>
      </c>
      <c r="M137" s="1">
        <v>3.5</v>
      </c>
      <c r="N137" s="1">
        <v>350</v>
      </c>
      <c r="O137" s="1">
        <v>3.6</v>
      </c>
      <c r="P137" s="1">
        <v>17273.900000000001</v>
      </c>
      <c r="Q137" s="1">
        <v>15350</v>
      </c>
      <c r="R137" s="1">
        <v>44616</v>
      </c>
      <c r="S137" s="1">
        <v>2</v>
      </c>
      <c r="T137" s="1">
        <v>2</v>
      </c>
      <c r="U137" s="1">
        <v>3</v>
      </c>
      <c r="V137" s="1">
        <v>88.27</v>
      </c>
      <c r="W137" s="1">
        <v>2084.6</v>
      </c>
      <c r="X137" s="1">
        <v>-222.95000000000027</v>
      </c>
      <c r="Y137" s="1">
        <v>8050</v>
      </c>
      <c r="Z137" s="1">
        <v>8600</v>
      </c>
      <c r="AA137" s="1">
        <v>1000</v>
      </c>
      <c r="AB137" s="1">
        <v>1870.05</v>
      </c>
      <c r="AC137" s="1">
        <v>1250</v>
      </c>
      <c r="AD137" s="1">
        <v>1975.6</v>
      </c>
      <c r="AE137" s="1">
        <v>17273.900000000001</v>
      </c>
      <c r="AF137" s="1"/>
    </row>
    <row r="138" spans="2:32" x14ac:dyDescent="0.25">
      <c r="B138" s="1">
        <v>15350</v>
      </c>
      <c r="C138" s="2">
        <v>44644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250</v>
      </c>
      <c r="K138" s="1">
        <v>0</v>
      </c>
      <c r="L138" s="1">
        <v>50</v>
      </c>
      <c r="M138" s="1">
        <v>1.3</v>
      </c>
      <c r="N138" s="1">
        <v>0</v>
      </c>
      <c r="O138" s="1">
        <v>0</v>
      </c>
      <c r="P138" s="1">
        <v>17273.900000000001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/>
    </row>
    <row r="139" spans="2:32" x14ac:dyDescent="0.25">
      <c r="B139" s="1">
        <v>15350</v>
      </c>
      <c r="C139" s="2">
        <v>44623</v>
      </c>
      <c r="D139" s="1">
        <v>548</v>
      </c>
      <c r="E139" s="1">
        <v>503</v>
      </c>
      <c r="F139" s="1">
        <v>1005</v>
      </c>
      <c r="G139" s="1">
        <v>35.39</v>
      </c>
      <c r="H139" s="1">
        <v>15.6</v>
      </c>
      <c r="I139" s="1">
        <v>2.75</v>
      </c>
      <c r="J139" s="1">
        <v>9550</v>
      </c>
      <c r="K139" s="1">
        <v>3950</v>
      </c>
      <c r="L139" s="1">
        <v>50</v>
      </c>
      <c r="M139" s="1">
        <v>14.65</v>
      </c>
      <c r="N139" s="1">
        <v>500</v>
      </c>
      <c r="O139" s="1">
        <v>15.35</v>
      </c>
      <c r="P139" s="1">
        <v>17273.900000000001</v>
      </c>
      <c r="Q139" s="1">
        <v>15350</v>
      </c>
      <c r="R139" s="1">
        <v>44623</v>
      </c>
      <c r="S139" s="1">
        <v>0</v>
      </c>
      <c r="T139" s="1">
        <v>0</v>
      </c>
      <c r="U139" s="1">
        <v>0</v>
      </c>
      <c r="V139" s="1">
        <v>0</v>
      </c>
      <c r="W139" s="1">
        <v>1963.45</v>
      </c>
      <c r="X139" s="1">
        <v>435.75</v>
      </c>
      <c r="Y139" s="1">
        <v>3850</v>
      </c>
      <c r="Z139" s="1">
        <v>5900</v>
      </c>
      <c r="AA139" s="1">
        <v>50</v>
      </c>
      <c r="AB139" s="1">
        <v>1943.35</v>
      </c>
      <c r="AC139" s="1">
        <v>500</v>
      </c>
      <c r="AD139" s="1">
        <v>1971.1</v>
      </c>
      <c r="AE139" s="1">
        <v>17273.900000000001</v>
      </c>
      <c r="AF139" s="1"/>
    </row>
    <row r="140" spans="2:32" x14ac:dyDescent="0.25">
      <c r="B140" s="1">
        <v>15350</v>
      </c>
      <c r="C140" s="2">
        <v>44651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3700</v>
      </c>
      <c r="K140" s="1">
        <v>0</v>
      </c>
      <c r="L140" s="1">
        <v>100</v>
      </c>
      <c r="M140" s="1">
        <v>20.55</v>
      </c>
      <c r="N140" s="1">
        <v>0</v>
      </c>
      <c r="O140" s="1">
        <v>0</v>
      </c>
      <c r="P140" s="1">
        <v>17273.900000000001</v>
      </c>
      <c r="Q140" s="1">
        <v>15350</v>
      </c>
      <c r="R140" s="1">
        <v>44651</v>
      </c>
      <c r="S140" s="1">
        <v>1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4350</v>
      </c>
      <c r="Z140" s="1">
        <v>3800</v>
      </c>
      <c r="AA140" s="1">
        <v>850</v>
      </c>
      <c r="AB140" s="1">
        <v>1868.8</v>
      </c>
      <c r="AC140" s="1">
        <v>1000</v>
      </c>
      <c r="AD140" s="1">
        <v>2110.0500000000002</v>
      </c>
      <c r="AE140" s="1">
        <v>17273.900000000001</v>
      </c>
      <c r="AF140" s="1"/>
    </row>
    <row r="141" spans="2:32" x14ac:dyDescent="0.25">
      <c r="B141" s="1">
        <v>15400</v>
      </c>
      <c r="C141" s="2">
        <v>44637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4100</v>
      </c>
      <c r="K141" s="1">
        <v>0</v>
      </c>
      <c r="L141" s="1">
        <v>50</v>
      </c>
      <c r="M141" s="1">
        <v>3.4</v>
      </c>
      <c r="N141" s="1">
        <v>0</v>
      </c>
      <c r="O141" s="1">
        <v>0</v>
      </c>
      <c r="P141" s="1">
        <v>17273.900000000001</v>
      </c>
      <c r="Q141" s="1">
        <v>15400</v>
      </c>
      <c r="R141" s="1">
        <v>44637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1750</v>
      </c>
      <c r="AA141" s="1">
        <v>0</v>
      </c>
      <c r="AB141" s="1">
        <v>0</v>
      </c>
      <c r="AC141" s="1">
        <v>1750</v>
      </c>
      <c r="AD141" s="1">
        <v>2722.75</v>
      </c>
      <c r="AE141" s="1">
        <v>17273.900000000001</v>
      </c>
      <c r="AF141" s="1"/>
    </row>
    <row r="142" spans="2:32" x14ac:dyDescent="0.25">
      <c r="B142" s="1">
        <v>15400</v>
      </c>
      <c r="C142" s="2">
        <v>44651</v>
      </c>
      <c r="D142" s="1">
        <v>207</v>
      </c>
      <c r="E142" s="1">
        <v>56</v>
      </c>
      <c r="F142" s="1">
        <v>168</v>
      </c>
      <c r="G142" s="1">
        <v>28.04</v>
      </c>
      <c r="H142" s="1">
        <v>64.05</v>
      </c>
      <c r="I142" s="1">
        <v>6.5499999999999972</v>
      </c>
      <c r="J142" s="1">
        <v>1200</v>
      </c>
      <c r="K142" s="1">
        <v>4650</v>
      </c>
      <c r="L142" s="1">
        <v>50</v>
      </c>
      <c r="M142" s="1">
        <v>42.85</v>
      </c>
      <c r="N142" s="1">
        <v>50</v>
      </c>
      <c r="O142" s="1">
        <v>66.45</v>
      </c>
      <c r="P142" s="1">
        <v>17273.900000000001</v>
      </c>
      <c r="Q142" s="1">
        <v>15400</v>
      </c>
      <c r="R142" s="1">
        <v>44651</v>
      </c>
      <c r="S142" s="1">
        <v>4</v>
      </c>
      <c r="T142" s="1">
        <v>2</v>
      </c>
      <c r="U142" s="1">
        <v>3</v>
      </c>
      <c r="V142" s="1">
        <v>0</v>
      </c>
      <c r="W142" s="1">
        <v>2025</v>
      </c>
      <c r="X142" s="1">
        <v>375</v>
      </c>
      <c r="Y142" s="1">
        <v>5750</v>
      </c>
      <c r="Z142" s="1">
        <v>5050</v>
      </c>
      <c r="AA142" s="1">
        <v>50</v>
      </c>
      <c r="AB142" s="1">
        <v>1921.05</v>
      </c>
      <c r="AC142" s="1">
        <v>1000</v>
      </c>
      <c r="AD142" s="1">
        <v>2049.4499999999998</v>
      </c>
      <c r="AE142" s="1">
        <v>17273.900000000001</v>
      </c>
      <c r="AF142" s="1"/>
    </row>
    <row r="143" spans="2:32" x14ac:dyDescent="0.25">
      <c r="B143" s="1">
        <v>15400</v>
      </c>
      <c r="C143" s="2">
        <v>44658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50</v>
      </c>
      <c r="K143" s="1">
        <v>0</v>
      </c>
      <c r="L143" s="1">
        <v>50</v>
      </c>
      <c r="M143" s="1">
        <v>0.1</v>
      </c>
      <c r="N143" s="1">
        <v>0</v>
      </c>
      <c r="O143" s="1">
        <v>0</v>
      </c>
      <c r="P143" s="1">
        <v>17273.900000000001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/>
    </row>
    <row r="144" spans="2:32" x14ac:dyDescent="0.25">
      <c r="B144" s="1">
        <v>15400</v>
      </c>
      <c r="C144" s="2">
        <v>44664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17273.900000000001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/>
    </row>
    <row r="145" spans="2:32" x14ac:dyDescent="0.25">
      <c r="B145" s="1">
        <v>15400</v>
      </c>
      <c r="C145" s="2">
        <v>44679</v>
      </c>
      <c r="D145" s="1">
        <v>37</v>
      </c>
      <c r="E145" s="1">
        <v>3</v>
      </c>
      <c r="F145" s="1">
        <v>8</v>
      </c>
      <c r="G145" s="1">
        <v>26.97</v>
      </c>
      <c r="H145" s="1">
        <v>120</v>
      </c>
      <c r="I145" s="1">
        <v>10.599999999999994</v>
      </c>
      <c r="J145" s="1">
        <v>3800</v>
      </c>
      <c r="K145" s="1">
        <v>5100</v>
      </c>
      <c r="L145" s="1">
        <v>50</v>
      </c>
      <c r="M145" s="1">
        <v>80.05</v>
      </c>
      <c r="N145" s="1">
        <v>50</v>
      </c>
      <c r="O145" s="1">
        <v>128.25</v>
      </c>
      <c r="P145" s="1">
        <v>17273.900000000001</v>
      </c>
      <c r="Q145" s="1">
        <v>15400</v>
      </c>
      <c r="R145" s="1">
        <v>44679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3850</v>
      </c>
      <c r="Z145" s="1">
        <v>3850</v>
      </c>
      <c r="AA145" s="1">
        <v>50</v>
      </c>
      <c r="AB145" s="1">
        <v>1970.5</v>
      </c>
      <c r="AC145" s="1">
        <v>50</v>
      </c>
      <c r="AD145" s="1">
        <v>2150.85</v>
      </c>
      <c r="AE145" s="1">
        <v>17273.900000000001</v>
      </c>
      <c r="AF145" s="1"/>
    </row>
    <row r="146" spans="2:32" x14ac:dyDescent="0.25">
      <c r="B146" s="1">
        <v>15400</v>
      </c>
      <c r="C146" s="2">
        <v>44630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3700</v>
      </c>
      <c r="K146" s="1">
        <v>0</v>
      </c>
      <c r="L146" s="1">
        <v>50</v>
      </c>
      <c r="M146" s="1">
        <v>12.6</v>
      </c>
      <c r="N146" s="1">
        <v>0</v>
      </c>
      <c r="O146" s="1">
        <v>0</v>
      </c>
      <c r="P146" s="1">
        <v>17273.900000000001</v>
      </c>
      <c r="Q146" s="1">
        <v>15400</v>
      </c>
      <c r="R146" s="1">
        <v>44630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1750</v>
      </c>
      <c r="Z146" s="1">
        <v>1750</v>
      </c>
      <c r="AA146" s="1">
        <v>1750</v>
      </c>
      <c r="AB146" s="1">
        <v>1755.15</v>
      </c>
      <c r="AC146" s="1">
        <v>1750</v>
      </c>
      <c r="AD146" s="1">
        <v>2203.9499999999998</v>
      </c>
      <c r="AE146" s="1">
        <v>17273.900000000001</v>
      </c>
      <c r="AF146" s="1"/>
    </row>
    <row r="147" spans="2:32" x14ac:dyDescent="0.25">
      <c r="B147" s="1">
        <v>15400</v>
      </c>
      <c r="C147" s="2">
        <v>44623</v>
      </c>
      <c r="D147" s="1">
        <v>480</v>
      </c>
      <c r="E147" s="1">
        <v>357</v>
      </c>
      <c r="F147" s="1">
        <v>1167</v>
      </c>
      <c r="G147" s="1">
        <v>35.49</v>
      </c>
      <c r="H147" s="1">
        <v>16.600000000000001</v>
      </c>
      <c r="I147" s="1">
        <v>-0.19999999999999929</v>
      </c>
      <c r="J147" s="1">
        <v>4000</v>
      </c>
      <c r="K147" s="1">
        <v>3300</v>
      </c>
      <c r="L147" s="1">
        <v>50</v>
      </c>
      <c r="M147" s="1">
        <v>16.45</v>
      </c>
      <c r="N147" s="1">
        <v>100</v>
      </c>
      <c r="O147" s="1">
        <v>16.649999999999999</v>
      </c>
      <c r="P147" s="1">
        <v>17273.900000000001</v>
      </c>
      <c r="Q147" s="1">
        <v>15400</v>
      </c>
      <c r="R147" s="1">
        <v>44623</v>
      </c>
      <c r="S147" s="1">
        <v>0</v>
      </c>
      <c r="T147" s="1">
        <v>0</v>
      </c>
      <c r="U147" s="1">
        <v>0</v>
      </c>
      <c r="V147" s="1">
        <v>22.86</v>
      </c>
      <c r="W147" s="1">
        <v>1927.45</v>
      </c>
      <c r="X147" s="1">
        <v>448.45000000000005</v>
      </c>
      <c r="Y147" s="1">
        <v>3900</v>
      </c>
      <c r="Z147" s="1">
        <v>4000</v>
      </c>
      <c r="AA147" s="1">
        <v>100</v>
      </c>
      <c r="AB147" s="1">
        <v>1868.45</v>
      </c>
      <c r="AC147" s="1">
        <v>50</v>
      </c>
      <c r="AD147" s="1">
        <v>1931.1</v>
      </c>
      <c r="AE147" s="1">
        <v>17273.900000000001</v>
      </c>
      <c r="AF147" s="1"/>
    </row>
    <row r="148" spans="2:32" x14ac:dyDescent="0.25">
      <c r="B148" s="1">
        <v>15400</v>
      </c>
      <c r="C148" s="2">
        <v>44616</v>
      </c>
      <c r="D148" s="1">
        <v>8572</v>
      </c>
      <c r="E148" s="1">
        <v>3633</v>
      </c>
      <c r="F148" s="1">
        <v>42728</v>
      </c>
      <c r="G148" s="1">
        <v>41.31</v>
      </c>
      <c r="H148" s="1">
        <v>3.8</v>
      </c>
      <c r="I148" s="1">
        <v>-3.3500000000000005</v>
      </c>
      <c r="J148" s="1">
        <v>22400</v>
      </c>
      <c r="K148" s="1">
        <v>31300</v>
      </c>
      <c r="L148" s="1">
        <v>2800</v>
      </c>
      <c r="M148" s="1">
        <v>3.75</v>
      </c>
      <c r="N148" s="1">
        <v>100</v>
      </c>
      <c r="O148" s="1">
        <v>3.8</v>
      </c>
      <c r="P148" s="1">
        <v>17273.900000000001</v>
      </c>
      <c r="Q148" s="1">
        <v>15400</v>
      </c>
      <c r="R148" s="1">
        <v>44616</v>
      </c>
      <c r="S148" s="1">
        <v>46</v>
      </c>
      <c r="T148" s="1">
        <v>0</v>
      </c>
      <c r="U148" s="1">
        <v>1</v>
      </c>
      <c r="V148" s="1">
        <v>53.14</v>
      </c>
      <c r="W148" s="1">
        <v>1917.25</v>
      </c>
      <c r="X148" s="1">
        <v>-50.849999999999909</v>
      </c>
      <c r="Y148" s="1">
        <v>6450</v>
      </c>
      <c r="Z148" s="1">
        <v>6500</v>
      </c>
      <c r="AA148" s="1">
        <v>150</v>
      </c>
      <c r="AB148" s="1">
        <v>1863.25</v>
      </c>
      <c r="AC148" s="1">
        <v>50</v>
      </c>
      <c r="AD148" s="1">
        <v>1884.6</v>
      </c>
      <c r="AE148" s="1">
        <v>17273.900000000001</v>
      </c>
      <c r="AF148" s="1"/>
    </row>
    <row r="149" spans="2:32" x14ac:dyDescent="0.25">
      <c r="B149" s="1">
        <v>15400</v>
      </c>
      <c r="C149" s="2">
        <v>44644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100</v>
      </c>
      <c r="K149" s="1">
        <v>0</v>
      </c>
      <c r="L149" s="1">
        <v>50</v>
      </c>
      <c r="M149" s="1">
        <v>1.3</v>
      </c>
      <c r="N149" s="1">
        <v>0</v>
      </c>
      <c r="O149" s="1">
        <v>0</v>
      </c>
      <c r="P149" s="1">
        <v>17273.900000000001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/>
    </row>
    <row r="150" spans="2:32" x14ac:dyDescent="0.25">
      <c r="B150" s="1">
        <v>15450</v>
      </c>
      <c r="C150" s="2">
        <v>44637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3650</v>
      </c>
      <c r="K150" s="1">
        <v>0</v>
      </c>
      <c r="L150" s="1">
        <v>50</v>
      </c>
      <c r="M150" s="1">
        <v>1.3</v>
      </c>
      <c r="N150" s="1">
        <v>0</v>
      </c>
      <c r="O150" s="1">
        <v>0</v>
      </c>
      <c r="P150" s="1">
        <v>17273.900000000001</v>
      </c>
      <c r="Q150" s="1">
        <v>15450</v>
      </c>
      <c r="R150" s="1">
        <v>44637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1750</v>
      </c>
      <c r="Z150" s="1">
        <v>1750</v>
      </c>
      <c r="AA150" s="1">
        <v>1750</v>
      </c>
      <c r="AB150" s="1">
        <v>1616.9</v>
      </c>
      <c r="AC150" s="1">
        <v>1750</v>
      </c>
      <c r="AD150" s="1">
        <v>2675.6</v>
      </c>
      <c r="AE150" s="1">
        <v>17273.900000000001</v>
      </c>
      <c r="AF150" s="1"/>
    </row>
    <row r="151" spans="2:32" x14ac:dyDescent="0.25">
      <c r="B151" s="1">
        <v>15450</v>
      </c>
      <c r="C151" s="2">
        <v>44644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5500</v>
      </c>
      <c r="K151" s="1">
        <v>0</v>
      </c>
      <c r="L151" s="1">
        <v>50</v>
      </c>
      <c r="M151" s="1">
        <v>1.3</v>
      </c>
      <c r="N151" s="1">
        <v>0</v>
      </c>
      <c r="O151" s="1">
        <v>0</v>
      </c>
      <c r="P151" s="1">
        <v>17273.900000000001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/>
    </row>
    <row r="152" spans="2:32" x14ac:dyDescent="0.25">
      <c r="B152" s="1">
        <v>15450</v>
      </c>
      <c r="C152" s="2">
        <v>44651</v>
      </c>
      <c r="D152" s="1">
        <v>10</v>
      </c>
      <c r="E152" s="1">
        <v>1</v>
      </c>
      <c r="F152" s="1">
        <v>3</v>
      </c>
      <c r="G152" s="1">
        <v>28.38</v>
      </c>
      <c r="H152" s="1">
        <v>67.099999999999994</v>
      </c>
      <c r="I152" s="1">
        <v>3.5499999999999972</v>
      </c>
      <c r="J152" s="1">
        <v>900</v>
      </c>
      <c r="K152" s="1">
        <v>3100</v>
      </c>
      <c r="L152" s="1">
        <v>50</v>
      </c>
      <c r="M152" s="1">
        <v>66.599999999999994</v>
      </c>
      <c r="N152" s="1">
        <v>50</v>
      </c>
      <c r="O152" s="1">
        <v>73.150000000000006</v>
      </c>
      <c r="P152" s="1">
        <v>17273.900000000001</v>
      </c>
      <c r="Q152" s="1">
        <v>15450</v>
      </c>
      <c r="R152" s="1">
        <v>44651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4250</v>
      </c>
      <c r="Z152" s="1">
        <v>5350</v>
      </c>
      <c r="AA152" s="1">
        <v>50</v>
      </c>
      <c r="AB152" s="1">
        <v>1800.1</v>
      </c>
      <c r="AC152" s="1">
        <v>950</v>
      </c>
      <c r="AD152" s="1">
        <v>2004.45</v>
      </c>
      <c r="AE152" s="1">
        <v>17273.900000000001</v>
      </c>
      <c r="AF152" s="1"/>
    </row>
    <row r="153" spans="2:32" x14ac:dyDescent="0.25">
      <c r="B153" s="1">
        <v>15450</v>
      </c>
      <c r="C153" s="2">
        <v>44658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7250</v>
      </c>
      <c r="K153" s="1">
        <v>0</v>
      </c>
      <c r="L153" s="1">
        <v>50</v>
      </c>
      <c r="M153" s="1">
        <v>0.1</v>
      </c>
      <c r="N153" s="1">
        <v>0</v>
      </c>
      <c r="O153" s="1">
        <v>0</v>
      </c>
      <c r="P153" s="1">
        <v>17273.900000000001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/>
    </row>
    <row r="154" spans="2:32" x14ac:dyDescent="0.25">
      <c r="B154" s="1">
        <v>15450</v>
      </c>
      <c r="C154" s="2">
        <v>44679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10700</v>
      </c>
      <c r="K154" s="1">
        <v>0</v>
      </c>
      <c r="L154" s="1">
        <v>100</v>
      </c>
      <c r="M154" s="1">
        <v>81</v>
      </c>
      <c r="N154" s="1">
        <v>0</v>
      </c>
      <c r="O154" s="1">
        <v>0</v>
      </c>
      <c r="P154" s="1">
        <v>17273.900000000001</v>
      </c>
      <c r="Q154" s="1">
        <v>15450</v>
      </c>
      <c r="R154" s="1">
        <v>44679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2800</v>
      </c>
      <c r="Z154" s="1">
        <v>1750</v>
      </c>
      <c r="AA154" s="1">
        <v>950</v>
      </c>
      <c r="AB154" s="1">
        <v>1801.05</v>
      </c>
      <c r="AC154" s="1">
        <v>1750</v>
      </c>
      <c r="AD154" s="1">
        <v>2293.5</v>
      </c>
      <c r="AE154" s="1">
        <v>17273.900000000001</v>
      </c>
      <c r="AF154" s="1"/>
    </row>
    <row r="155" spans="2:32" x14ac:dyDescent="0.25">
      <c r="B155" s="1">
        <v>15450</v>
      </c>
      <c r="C155" s="2">
        <v>44616</v>
      </c>
      <c r="D155" s="1">
        <v>2656</v>
      </c>
      <c r="E155" s="1">
        <v>2365</v>
      </c>
      <c r="F155" s="1">
        <v>8446</v>
      </c>
      <c r="G155" s="1">
        <v>40.44</v>
      </c>
      <c r="H155" s="1">
        <v>3.8</v>
      </c>
      <c r="I155" s="1">
        <v>-3.95</v>
      </c>
      <c r="J155" s="1">
        <v>17000</v>
      </c>
      <c r="K155" s="1">
        <v>9350</v>
      </c>
      <c r="L155" s="1">
        <v>800</v>
      </c>
      <c r="M155" s="1">
        <v>3.75</v>
      </c>
      <c r="N155" s="1">
        <v>300</v>
      </c>
      <c r="O155" s="1">
        <v>4</v>
      </c>
      <c r="P155" s="1">
        <v>17273.900000000001</v>
      </c>
      <c r="Q155" s="1">
        <v>15450</v>
      </c>
      <c r="R155" s="1">
        <v>44616</v>
      </c>
      <c r="S155" s="1">
        <v>1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6350</v>
      </c>
      <c r="Z155" s="1">
        <v>5600</v>
      </c>
      <c r="AA155" s="1">
        <v>50</v>
      </c>
      <c r="AB155" s="1">
        <v>1782.9</v>
      </c>
      <c r="AC155" s="1">
        <v>1000</v>
      </c>
      <c r="AD155" s="1">
        <v>1860.4</v>
      </c>
      <c r="AE155" s="1">
        <v>17273.900000000001</v>
      </c>
      <c r="AF155" s="1"/>
    </row>
    <row r="156" spans="2:32" x14ac:dyDescent="0.25">
      <c r="B156" s="1">
        <v>15450</v>
      </c>
      <c r="C156" s="2">
        <v>44623</v>
      </c>
      <c r="D156" s="1">
        <v>26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6600</v>
      </c>
      <c r="K156" s="1">
        <v>0</v>
      </c>
      <c r="L156" s="1">
        <v>650</v>
      </c>
      <c r="M156" s="1">
        <v>4.0999999999999996</v>
      </c>
      <c r="N156" s="1">
        <v>0</v>
      </c>
      <c r="O156" s="1">
        <v>0</v>
      </c>
      <c r="P156" s="1">
        <v>17273.900000000001</v>
      </c>
      <c r="Q156" s="1">
        <v>15450</v>
      </c>
      <c r="R156" s="1">
        <v>44623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3750</v>
      </c>
      <c r="Z156" s="1">
        <v>2800</v>
      </c>
      <c r="AA156" s="1">
        <v>750</v>
      </c>
      <c r="AB156" s="1">
        <v>1714.6</v>
      </c>
      <c r="AC156" s="1">
        <v>1000</v>
      </c>
      <c r="AD156" s="1">
        <v>1992.05</v>
      </c>
      <c r="AE156" s="1">
        <v>17273.900000000001</v>
      </c>
      <c r="AF156" s="1"/>
    </row>
    <row r="157" spans="2:32" x14ac:dyDescent="0.25">
      <c r="B157" s="1">
        <v>15450</v>
      </c>
      <c r="C157" s="2">
        <v>44630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3700</v>
      </c>
      <c r="K157" s="1">
        <v>0</v>
      </c>
      <c r="L157" s="1">
        <v>50</v>
      </c>
      <c r="M157" s="1">
        <v>5.6</v>
      </c>
      <c r="N157" s="1">
        <v>0</v>
      </c>
      <c r="O157" s="1">
        <v>0</v>
      </c>
      <c r="P157" s="1">
        <v>17273.900000000001</v>
      </c>
      <c r="Q157" s="1">
        <v>15450</v>
      </c>
      <c r="R157" s="1">
        <v>44630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1750</v>
      </c>
      <c r="Z157" s="1">
        <v>1750</v>
      </c>
      <c r="AA157" s="1">
        <v>1750</v>
      </c>
      <c r="AB157" s="1">
        <v>1711.4</v>
      </c>
      <c r="AC157" s="1">
        <v>1750</v>
      </c>
      <c r="AD157" s="1">
        <v>2132.9499999999998</v>
      </c>
      <c r="AE157" s="1">
        <v>17273.900000000001</v>
      </c>
      <c r="AF157" s="1"/>
    </row>
    <row r="158" spans="2:32" x14ac:dyDescent="0.25">
      <c r="B158" s="1">
        <v>15500</v>
      </c>
      <c r="C158" s="2">
        <v>44637</v>
      </c>
      <c r="D158" s="1">
        <v>4</v>
      </c>
      <c r="E158" s="1">
        <v>0</v>
      </c>
      <c r="F158" s="1">
        <v>1</v>
      </c>
      <c r="G158" s="1">
        <v>28.47</v>
      </c>
      <c r="H158" s="1">
        <v>37.5</v>
      </c>
      <c r="I158" s="1">
        <v>-1.6499999999999986</v>
      </c>
      <c r="J158" s="1">
        <v>3850</v>
      </c>
      <c r="K158" s="1">
        <v>0</v>
      </c>
      <c r="L158" s="1">
        <v>200</v>
      </c>
      <c r="M158" s="1">
        <v>37.5</v>
      </c>
      <c r="N158" s="1">
        <v>0</v>
      </c>
      <c r="O158" s="1">
        <v>0</v>
      </c>
      <c r="P158" s="1">
        <v>17273.900000000001</v>
      </c>
      <c r="Q158" s="1">
        <v>15500</v>
      </c>
      <c r="R158" s="1">
        <v>44637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17273.900000000001</v>
      </c>
      <c r="AF158" s="1"/>
    </row>
    <row r="159" spans="2:32" x14ac:dyDescent="0.25">
      <c r="B159" s="1">
        <v>15500</v>
      </c>
      <c r="C159" s="2">
        <v>44616</v>
      </c>
      <c r="D159" s="1">
        <v>48218</v>
      </c>
      <c r="E159" s="1">
        <v>9614</v>
      </c>
      <c r="F159" s="1">
        <v>148422</v>
      </c>
      <c r="G159" s="1">
        <v>40.28</v>
      </c>
      <c r="H159" s="1">
        <v>4.4000000000000004</v>
      </c>
      <c r="I159" s="1">
        <v>-3.5999999999999996</v>
      </c>
      <c r="J159" s="1">
        <v>96550</v>
      </c>
      <c r="K159" s="1">
        <v>151400</v>
      </c>
      <c r="L159" s="1">
        <v>900</v>
      </c>
      <c r="M159" s="1">
        <v>4.4000000000000004</v>
      </c>
      <c r="N159" s="1">
        <v>1350</v>
      </c>
      <c r="O159" s="1">
        <v>4.45</v>
      </c>
      <c r="P159" s="1">
        <v>17273.900000000001</v>
      </c>
      <c r="Q159" s="1">
        <v>15500</v>
      </c>
      <c r="R159" s="1">
        <v>44616</v>
      </c>
      <c r="S159" s="1">
        <v>8033</v>
      </c>
      <c r="T159" s="1">
        <v>-217</v>
      </c>
      <c r="U159" s="1">
        <v>474</v>
      </c>
      <c r="V159" s="1">
        <v>0</v>
      </c>
      <c r="W159" s="1">
        <v>1781.4</v>
      </c>
      <c r="X159" s="1">
        <v>-16.199999999999818</v>
      </c>
      <c r="Y159" s="1">
        <v>17450</v>
      </c>
      <c r="Z159" s="1">
        <v>14950</v>
      </c>
      <c r="AA159" s="1">
        <v>50</v>
      </c>
      <c r="AB159" s="1">
        <v>1775.2</v>
      </c>
      <c r="AC159" s="1">
        <v>50</v>
      </c>
      <c r="AD159" s="1">
        <v>1779.45</v>
      </c>
      <c r="AE159" s="1">
        <v>17273.900000000001</v>
      </c>
      <c r="AF159" s="1"/>
    </row>
    <row r="160" spans="2:32" x14ac:dyDescent="0.25">
      <c r="B160" s="1">
        <v>15500</v>
      </c>
      <c r="C160" s="2">
        <v>44651</v>
      </c>
      <c r="D160" s="1">
        <v>43164</v>
      </c>
      <c r="E160" s="1">
        <v>21156</v>
      </c>
      <c r="F160" s="1">
        <v>29505</v>
      </c>
      <c r="G160" s="1">
        <v>28.06</v>
      </c>
      <c r="H160" s="1">
        <v>73.95</v>
      </c>
      <c r="I160" s="1">
        <v>2.1000000000000085</v>
      </c>
      <c r="J160" s="1">
        <v>29550</v>
      </c>
      <c r="K160" s="1">
        <v>26400</v>
      </c>
      <c r="L160" s="1">
        <v>600</v>
      </c>
      <c r="M160" s="1">
        <v>73.55</v>
      </c>
      <c r="N160" s="1">
        <v>50</v>
      </c>
      <c r="O160" s="1">
        <v>74</v>
      </c>
      <c r="P160" s="1">
        <v>17273.900000000001</v>
      </c>
      <c r="Q160" s="1">
        <v>15500</v>
      </c>
      <c r="R160" s="1">
        <v>44651</v>
      </c>
      <c r="S160" s="1">
        <v>1948</v>
      </c>
      <c r="T160" s="1">
        <v>228</v>
      </c>
      <c r="U160" s="1">
        <v>875</v>
      </c>
      <c r="V160" s="1">
        <v>0</v>
      </c>
      <c r="W160" s="1">
        <v>1871.25</v>
      </c>
      <c r="X160" s="1">
        <v>-4.7999999999999545</v>
      </c>
      <c r="Y160" s="1">
        <v>14200</v>
      </c>
      <c r="Z160" s="1">
        <v>15400</v>
      </c>
      <c r="AA160" s="1">
        <v>300</v>
      </c>
      <c r="AB160" s="1">
        <v>1873.95</v>
      </c>
      <c r="AC160" s="1">
        <v>50</v>
      </c>
      <c r="AD160" s="1">
        <v>1888.7</v>
      </c>
      <c r="AE160" s="1">
        <v>17273.900000000001</v>
      </c>
      <c r="AF160" s="1"/>
    </row>
    <row r="161" spans="2:32" x14ac:dyDescent="0.25">
      <c r="B161" s="1">
        <v>15500</v>
      </c>
      <c r="C161" s="2">
        <v>44658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550</v>
      </c>
      <c r="K161" s="1">
        <v>0</v>
      </c>
      <c r="L161" s="1">
        <v>500</v>
      </c>
      <c r="M161" s="1">
        <v>0.2</v>
      </c>
      <c r="N161" s="1">
        <v>0</v>
      </c>
      <c r="O161" s="1">
        <v>0</v>
      </c>
      <c r="P161" s="1">
        <v>17273.900000000001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/>
    </row>
    <row r="162" spans="2:32" x14ac:dyDescent="0.25">
      <c r="B162" s="1">
        <v>15500</v>
      </c>
      <c r="C162" s="2">
        <v>44679</v>
      </c>
      <c r="D162" s="1">
        <v>919</v>
      </c>
      <c r="E162" s="1">
        <v>284</v>
      </c>
      <c r="F162" s="1">
        <v>882</v>
      </c>
      <c r="G162" s="1">
        <v>26.43</v>
      </c>
      <c r="H162" s="1">
        <v>125.05</v>
      </c>
      <c r="I162" s="1">
        <v>6.6499999999999915</v>
      </c>
      <c r="J162" s="1">
        <v>14550</v>
      </c>
      <c r="K162" s="1">
        <v>17000</v>
      </c>
      <c r="L162" s="1">
        <v>400</v>
      </c>
      <c r="M162" s="1">
        <v>124.65</v>
      </c>
      <c r="N162" s="1">
        <v>200</v>
      </c>
      <c r="O162" s="1">
        <v>125.05</v>
      </c>
      <c r="P162" s="1">
        <v>17273.900000000001</v>
      </c>
      <c r="Q162" s="1">
        <v>15500</v>
      </c>
      <c r="R162" s="1">
        <v>44679</v>
      </c>
      <c r="S162" s="1">
        <v>4</v>
      </c>
      <c r="T162" s="1">
        <v>1</v>
      </c>
      <c r="U162" s="1">
        <v>2</v>
      </c>
      <c r="V162" s="1">
        <v>0</v>
      </c>
      <c r="W162" s="1">
        <v>2035</v>
      </c>
      <c r="X162" s="1">
        <v>35</v>
      </c>
      <c r="Y162" s="1">
        <v>3200</v>
      </c>
      <c r="Z162" s="1">
        <v>2750</v>
      </c>
      <c r="AA162" s="1">
        <v>50</v>
      </c>
      <c r="AB162" s="1">
        <v>1907.55</v>
      </c>
      <c r="AC162" s="1">
        <v>250</v>
      </c>
      <c r="AD162" s="1">
        <v>1999.75</v>
      </c>
      <c r="AE162" s="1">
        <v>17273.900000000001</v>
      </c>
      <c r="AF162" s="1"/>
    </row>
    <row r="163" spans="2:32" x14ac:dyDescent="0.25">
      <c r="B163" s="1">
        <v>15500</v>
      </c>
      <c r="C163" s="2">
        <v>44742</v>
      </c>
      <c r="D163" s="1">
        <v>768</v>
      </c>
      <c r="E163" s="1">
        <v>27</v>
      </c>
      <c r="F163" s="1">
        <v>92</v>
      </c>
      <c r="G163" s="1">
        <v>25.72</v>
      </c>
      <c r="H163" s="1">
        <v>236</v>
      </c>
      <c r="I163" s="1">
        <v>9.8000000000000114</v>
      </c>
      <c r="J163" s="1">
        <v>10800</v>
      </c>
      <c r="K163" s="1">
        <v>2750</v>
      </c>
      <c r="L163" s="1">
        <v>50</v>
      </c>
      <c r="M163" s="1">
        <v>236.5</v>
      </c>
      <c r="N163" s="1">
        <v>50</v>
      </c>
      <c r="O163" s="1">
        <v>242.85</v>
      </c>
      <c r="P163" s="1">
        <v>17273.900000000001</v>
      </c>
      <c r="Q163" s="1">
        <v>15500</v>
      </c>
      <c r="R163" s="1">
        <v>44742</v>
      </c>
      <c r="S163" s="1">
        <v>106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800</v>
      </c>
      <c r="AA163" s="1">
        <v>0</v>
      </c>
      <c r="AB163" s="1">
        <v>0</v>
      </c>
      <c r="AC163" s="1">
        <v>50</v>
      </c>
      <c r="AD163" s="1">
        <v>3214.95</v>
      </c>
      <c r="AE163" s="1">
        <v>17273.900000000001</v>
      </c>
      <c r="AF163" s="1"/>
    </row>
    <row r="164" spans="2:32" x14ac:dyDescent="0.25">
      <c r="B164" s="1">
        <v>15500</v>
      </c>
      <c r="C164" s="2">
        <v>44924</v>
      </c>
      <c r="D164" s="1">
        <v>400</v>
      </c>
      <c r="E164" s="1">
        <v>7</v>
      </c>
      <c r="F164" s="1">
        <v>24</v>
      </c>
      <c r="G164" s="1">
        <v>24.83</v>
      </c>
      <c r="H164" s="1">
        <v>400</v>
      </c>
      <c r="I164" s="1">
        <v>0</v>
      </c>
      <c r="J164" s="1">
        <v>10500</v>
      </c>
      <c r="K164" s="1">
        <v>950</v>
      </c>
      <c r="L164" s="1">
        <v>50</v>
      </c>
      <c r="M164" s="1">
        <v>395.15</v>
      </c>
      <c r="N164" s="1">
        <v>50</v>
      </c>
      <c r="O164" s="1">
        <v>419</v>
      </c>
      <c r="P164" s="1">
        <v>17273.900000000001</v>
      </c>
      <c r="Q164" s="1">
        <v>15500</v>
      </c>
      <c r="R164" s="1">
        <v>44924</v>
      </c>
      <c r="S164" s="1">
        <v>196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1950</v>
      </c>
      <c r="Z164" s="1">
        <v>250</v>
      </c>
      <c r="AA164" s="1">
        <v>100</v>
      </c>
      <c r="AB164" s="1">
        <v>2121.35</v>
      </c>
      <c r="AC164" s="1">
        <v>100</v>
      </c>
      <c r="AD164" s="1">
        <v>3836.45</v>
      </c>
      <c r="AE164" s="1">
        <v>17273.900000000001</v>
      </c>
      <c r="AF164" s="1"/>
    </row>
    <row r="165" spans="2:32" x14ac:dyDescent="0.25">
      <c r="B165" s="1">
        <v>0</v>
      </c>
      <c r="C165" s="2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15500</v>
      </c>
      <c r="R165" s="1">
        <v>45106</v>
      </c>
      <c r="S165" s="1">
        <v>16.5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750</v>
      </c>
      <c r="Z165" s="1">
        <v>0</v>
      </c>
      <c r="AA165" s="1">
        <v>750</v>
      </c>
      <c r="AB165" s="1">
        <v>1950.25</v>
      </c>
      <c r="AC165" s="1">
        <v>0</v>
      </c>
      <c r="AD165" s="1">
        <v>0</v>
      </c>
      <c r="AE165" s="1">
        <v>17273.900000000001</v>
      </c>
      <c r="AF165" s="1"/>
    </row>
    <row r="166" spans="2:32" x14ac:dyDescent="0.25">
      <c r="B166" s="1">
        <v>0</v>
      </c>
      <c r="C166" s="2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15500</v>
      </c>
      <c r="R166" s="1">
        <v>45288</v>
      </c>
      <c r="S166" s="1">
        <v>57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50</v>
      </c>
      <c r="AA166" s="1">
        <v>0</v>
      </c>
      <c r="AB166" s="1">
        <v>0</v>
      </c>
      <c r="AC166" s="1">
        <v>50</v>
      </c>
      <c r="AD166" s="1">
        <v>5250</v>
      </c>
      <c r="AE166" s="1">
        <v>17273.900000000001</v>
      </c>
      <c r="AF166" s="1"/>
    </row>
    <row r="167" spans="2:32" x14ac:dyDescent="0.25">
      <c r="B167" s="1">
        <v>15500</v>
      </c>
      <c r="C167" s="2">
        <v>44623</v>
      </c>
      <c r="D167" s="1">
        <v>4749</v>
      </c>
      <c r="E167" s="1">
        <v>2786</v>
      </c>
      <c r="F167" s="1">
        <v>12062</v>
      </c>
      <c r="G167" s="1">
        <v>34.65</v>
      </c>
      <c r="H167" s="1">
        <v>18.75</v>
      </c>
      <c r="I167" s="1">
        <v>-1.5500000000000007</v>
      </c>
      <c r="J167" s="1">
        <v>9900</v>
      </c>
      <c r="K167" s="1">
        <v>16700</v>
      </c>
      <c r="L167" s="1">
        <v>250</v>
      </c>
      <c r="M167" s="1">
        <v>18.75</v>
      </c>
      <c r="N167" s="1">
        <v>1700</v>
      </c>
      <c r="O167" s="1">
        <v>18.899999999999999</v>
      </c>
      <c r="P167" s="1">
        <v>17273.900000000001</v>
      </c>
      <c r="Q167" s="1">
        <v>15500</v>
      </c>
      <c r="R167" s="1">
        <v>44623</v>
      </c>
      <c r="S167" s="1">
        <v>18</v>
      </c>
      <c r="T167" s="1">
        <v>8</v>
      </c>
      <c r="U167" s="1">
        <v>28</v>
      </c>
      <c r="V167" s="1">
        <v>0</v>
      </c>
      <c r="W167" s="1">
        <v>1816.9</v>
      </c>
      <c r="X167" s="1">
        <v>-53.099999999999909</v>
      </c>
      <c r="Y167" s="1">
        <v>4600</v>
      </c>
      <c r="Z167" s="1">
        <v>5200</v>
      </c>
      <c r="AA167" s="1">
        <v>1450</v>
      </c>
      <c r="AB167" s="1">
        <v>1779.55</v>
      </c>
      <c r="AC167" s="1">
        <v>400</v>
      </c>
      <c r="AD167" s="1">
        <v>1851.85</v>
      </c>
      <c r="AE167" s="1">
        <v>17273.900000000001</v>
      </c>
      <c r="AF167" s="1"/>
    </row>
    <row r="168" spans="2:32" x14ac:dyDescent="0.25">
      <c r="B168" s="1">
        <v>15500</v>
      </c>
      <c r="C168" s="2">
        <v>44644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1800</v>
      </c>
      <c r="K168" s="1">
        <v>0</v>
      </c>
      <c r="L168" s="1">
        <v>1500</v>
      </c>
      <c r="M168" s="1">
        <v>11</v>
      </c>
      <c r="N168" s="1">
        <v>0</v>
      </c>
      <c r="O168" s="1">
        <v>0</v>
      </c>
      <c r="P168" s="1">
        <v>17273.900000000001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/>
    </row>
    <row r="169" spans="2:32" x14ac:dyDescent="0.25">
      <c r="B169" s="1">
        <v>15500</v>
      </c>
      <c r="C169" s="2">
        <v>44630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3000</v>
      </c>
      <c r="K169" s="1">
        <v>0</v>
      </c>
      <c r="L169" s="1">
        <v>200</v>
      </c>
      <c r="M169" s="1">
        <v>18.55</v>
      </c>
      <c r="N169" s="1">
        <v>0</v>
      </c>
      <c r="O169" s="1">
        <v>0</v>
      </c>
      <c r="P169" s="1">
        <v>17273.900000000001</v>
      </c>
      <c r="Q169" s="1">
        <v>15500</v>
      </c>
      <c r="R169" s="1">
        <v>44630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1900</v>
      </c>
      <c r="Z169" s="1">
        <v>1800</v>
      </c>
      <c r="AA169" s="1">
        <v>1850</v>
      </c>
      <c r="AB169" s="1">
        <v>1209.8</v>
      </c>
      <c r="AC169" s="1">
        <v>1750</v>
      </c>
      <c r="AD169" s="1">
        <v>2082.4</v>
      </c>
      <c r="AE169" s="1">
        <v>17273.900000000001</v>
      </c>
      <c r="AF169" s="1"/>
    </row>
    <row r="170" spans="2:32" x14ac:dyDescent="0.25">
      <c r="B170" s="1">
        <v>15550</v>
      </c>
      <c r="C170" s="2">
        <v>44637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1850</v>
      </c>
      <c r="K170" s="1">
        <v>0</v>
      </c>
      <c r="L170" s="1">
        <v>50</v>
      </c>
      <c r="M170" s="1">
        <v>1.3</v>
      </c>
      <c r="N170" s="1">
        <v>0</v>
      </c>
      <c r="O170" s="1">
        <v>0</v>
      </c>
      <c r="P170" s="1">
        <v>17273.900000000001</v>
      </c>
      <c r="Q170" s="1">
        <v>15550</v>
      </c>
      <c r="R170" s="1">
        <v>44637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1750</v>
      </c>
      <c r="Z170" s="1">
        <v>0</v>
      </c>
      <c r="AA170" s="1">
        <v>1750</v>
      </c>
      <c r="AB170" s="1">
        <v>1528.35</v>
      </c>
      <c r="AC170" s="1">
        <v>0</v>
      </c>
      <c r="AD170" s="1">
        <v>0</v>
      </c>
      <c r="AE170" s="1">
        <v>17273.900000000001</v>
      </c>
      <c r="AF170" s="1"/>
    </row>
    <row r="171" spans="2:32" x14ac:dyDescent="0.25">
      <c r="B171" s="1">
        <v>15550</v>
      </c>
      <c r="C171" s="2">
        <v>44644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100</v>
      </c>
      <c r="K171" s="1">
        <v>0</v>
      </c>
      <c r="L171" s="1">
        <v>50</v>
      </c>
      <c r="M171" s="1">
        <v>1.6</v>
      </c>
      <c r="N171" s="1">
        <v>0</v>
      </c>
      <c r="O171" s="1">
        <v>0</v>
      </c>
      <c r="P171" s="1">
        <v>17273.900000000001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/>
    </row>
    <row r="172" spans="2:32" x14ac:dyDescent="0.25">
      <c r="B172" s="1">
        <v>15550</v>
      </c>
      <c r="C172" s="2">
        <v>44651</v>
      </c>
      <c r="D172" s="1">
        <v>23</v>
      </c>
      <c r="E172" s="1">
        <v>9</v>
      </c>
      <c r="F172" s="1">
        <v>33</v>
      </c>
      <c r="G172" s="1">
        <v>27.18</v>
      </c>
      <c r="H172" s="1">
        <v>71</v>
      </c>
      <c r="I172" s="1">
        <v>7.5</v>
      </c>
      <c r="J172" s="1">
        <v>3750</v>
      </c>
      <c r="K172" s="1">
        <v>3450</v>
      </c>
      <c r="L172" s="1">
        <v>50</v>
      </c>
      <c r="M172" s="1">
        <v>70.5</v>
      </c>
      <c r="N172" s="1">
        <v>50</v>
      </c>
      <c r="O172" s="1">
        <v>82.05</v>
      </c>
      <c r="P172" s="1">
        <v>17273.900000000001</v>
      </c>
      <c r="Q172" s="1">
        <v>15550</v>
      </c>
      <c r="R172" s="1">
        <v>44651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3600</v>
      </c>
      <c r="Z172" s="1">
        <v>5200</v>
      </c>
      <c r="AA172" s="1">
        <v>700</v>
      </c>
      <c r="AB172" s="1">
        <v>1744.15</v>
      </c>
      <c r="AC172" s="1">
        <v>950</v>
      </c>
      <c r="AD172" s="1">
        <v>1916.75</v>
      </c>
      <c r="AE172" s="1">
        <v>17273.900000000001</v>
      </c>
      <c r="AF172" s="1"/>
    </row>
    <row r="173" spans="2:32" x14ac:dyDescent="0.25">
      <c r="B173" s="1">
        <v>15550</v>
      </c>
      <c r="C173" s="2">
        <v>44658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7250</v>
      </c>
      <c r="K173" s="1">
        <v>0</v>
      </c>
      <c r="L173" s="1">
        <v>50</v>
      </c>
      <c r="M173" s="1">
        <v>0.2</v>
      </c>
      <c r="N173" s="1">
        <v>0</v>
      </c>
      <c r="O173" s="1">
        <v>0</v>
      </c>
      <c r="P173" s="1">
        <v>17273.900000000001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/>
    </row>
    <row r="174" spans="2:32" x14ac:dyDescent="0.25">
      <c r="B174" s="1">
        <v>15550</v>
      </c>
      <c r="C174" s="2">
        <v>44679</v>
      </c>
      <c r="D174" s="1">
        <v>2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17273.900000000001</v>
      </c>
      <c r="Q174" s="1">
        <v>15550</v>
      </c>
      <c r="R174" s="1">
        <v>44679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1900</v>
      </c>
      <c r="Z174" s="1">
        <v>1750</v>
      </c>
      <c r="AA174" s="1">
        <v>50</v>
      </c>
      <c r="AB174" s="1">
        <v>1701.05</v>
      </c>
      <c r="AC174" s="1">
        <v>1750</v>
      </c>
      <c r="AD174" s="1">
        <v>2199.9</v>
      </c>
      <c r="AE174" s="1">
        <v>17273.900000000001</v>
      </c>
      <c r="AF174" s="1"/>
    </row>
    <row r="175" spans="2:32" x14ac:dyDescent="0.25">
      <c r="B175" s="1">
        <v>15550</v>
      </c>
      <c r="C175" s="2">
        <v>44630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1850</v>
      </c>
      <c r="K175" s="1">
        <v>0</v>
      </c>
      <c r="L175" s="1">
        <v>50</v>
      </c>
      <c r="M175" s="1">
        <v>6.5</v>
      </c>
      <c r="N175" s="1">
        <v>0</v>
      </c>
      <c r="O175" s="1">
        <v>0</v>
      </c>
      <c r="P175" s="1">
        <v>17273.900000000001</v>
      </c>
      <c r="Q175" s="1">
        <v>15550</v>
      </c>
      <c r="R175" s="1">
        <v>44630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1950</v>
      </c>
      <c r="Z175" s="1">
        <v>1750</v>
      </c>
      <c r="AA175" s="1">
        <v>100</v>
      </c>
      <c r="AB175" s="1">
        <v>1592.35</v>
      </c>
      <c r="AC175" s="1">
        <v>1750</v>
      </c>
      <c r="AD175" s="1">
        <v>2042.35</v>
      </c>
      <c r="AE175" s="1">
        <v>17273.900000000001</v>
      </c>
      <c r="AF175" s="1"/>
    </row>
    <row r="176" spans="2:32" x14ac:dyDescent="0.25">
      <c r="B176" s="1">
        <v>15550</v>
      </c>
      <c r="C176" s="2">
        <v>44616</v>
      </c>
      <c r="D176" s="1">
        <v>1205</v>
      </c>
      <c r="E176" s="1">
        <v>955</v>
      </c>
      <c r="F176" s="1">
        <v>7578</v>
      </c>
      <c r="G176" s="1">
        <v>39.700000000000003</v>
      </c>
      <c r="H176" s="1">
        <v>4.7</v>
      </c>
      <c r="I176" s="1">
        <v>-3.8</v>
      </c>
      <c r="J176" s="1">
        <v>15100</v>
      </c>
      <c r="K176" s="1">
        <v>11650</v>
      </c>
      <c r="L176" s="1">
        <v>200</v>
      </c>
      <c r="M176" s="1">
        <v>4.6500000000000004</v>
      </c>
      <c r="N176" s="1">
        <v>500</v>
      </c>
      <c r="O176" s="1">
        <v>4.8</v>
      </c>
      <c r="P176" s="1">
        <v>17273.900000000001</v>
      </c>
      <c r="Q176" s="1">
        <v>15550</v>
      </c>
      <c r="R176" s="1">
        <v>44616</v>
      </c>
      <c r="S176" s="1">
        <v>4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8150</v>
      </c>
      <c r="Z176" s="1">
        <v>6000</v>
      </c>
      <c r="AA176" s="1">
        <v>100</v>
      </c>
      <c r="AB176" s="1">
        <v>1707.5</v>
      </c>
      <c r="AC176" s="1">
        <v>1400</v>
      </c>
      <c r="AD176" s="1">
        <v>1782.1</v>
      </c>
      <c r="AE176" s="1">
        <v>17273.900000000001</v>
      </c>
      <c r="AF176" s="1"/>
    </row>
    <row r="177" spans="2:32" x14ac:dyDescent="0.25">
      <c r="B177" s="1">
        <v>15550</v>
      </c>
      <c r="C177" s="2">
        <v>44623</v>
      </c>
      <c r="D177" s="1">
        <v>28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6800</v>
      </c>
      <c r="K177" s="1">
        <v>0</v>
      </c>
      <c r="L177" s="1">
        <v>1100</v>
      </c>
      <c r="M177" s="1">
        <v>6.2</v>
      </c>
      <c r="N177" s="1">
        <v>0</v>
      </c>
      <c r="O177" s="1">
        <v>0</v>
      </c>
      <c r="P177" s="1">
        <v>17273.900000000001</v>
      </c>
      <c r="Q177" s="1">
        <v>15550</v>
      </c>
      <c r="R177" s="1">
        <v>44623</v>
      </c>
      <c r="S177" s="1">
        <v>0</v>
      </c>
      <c r="T177" s="1">
        <v>0</v>
      </c>
      <c r="U177" s="1">
        <v>0</v>
      </c>
      <c r="V177" s="1">
        <v>0</v>
      </c>
      <c r="W177" s="1">
        <v>1775.8</v>
      </c>
      <c r="X177" s="1">
        <v>11.849999999999909</v>
      </c>
      <c r="Y177" s="1">
        <v>3150</v>
      </c>
      <c r="Z177" s="1">
        <v>2950</v>
      </c>
      <c r="AA177" s="1">
        <v>200</v>
      </c>
      <c r="AB177" s="1">
        <v>1718.45</v>
      </c>
      <c r="AC177" s="1">
        <v>1000</v>
      </c>
      <c r="AD177" s="1">
        <v>1852.65</v>
      </c>
      <c r="AE177" s="1">
        <v>17273.900000000001</v>
      </c>
      <c r="AF177" s="1"/>
    </row>
    <row r="178" spans="2:32" x14ac:dyDescent="0.25">
      <c r="B178" s="1">
        <v>15600</v>
      </c>
      <c r="C178" s="2">
        <v>44630</v>
      </c>
      <c r="D178" s="1">
        <v>3</v>
      </c>
      <c r="E178" s="1">
        <v>0</v>
      </c>
      <c r="F178" s="1">
        <v>1</v>
      </c>
      <c r="G178" s="1">
        <v>28.04</v>
      </c>
      <c r="H178" s="1">
        <v>23</v>
      </c>
      <c r="I178" s="1">
        <v>-4</v>
      </c>
      <c r="J178" s="1">
        <v>6100</v>
      </c>
      <c r="K178" s="1">
        <v>0</v>
      </c>
      <c r="L178" s="1">
        <v>50</v>
      </c>
      <c r="M178" s="1">
        <v>24.2</v>
      </c>
      <c r="N178" s="1">
        <v>0</v>
      </c>
      <c r="O178" s="1">
        <v>0</v>
      </c>
      <c r="P178" s="1">
        <v>17273.900000000001</v>
      </c>
      <c r="Q178" s="1">
        <v>15600</v>
      </c>
      <c r="R178" s="1">
        <v>44630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2000</v>
      </c>
      <c r="Z178" s="1">
        <v>1800</v>
      </c>
      <c r="AA178" s="1">
        <v>200</v>
      </c>
      <c r="AB178" s="1">
        <v>1599.1</v>
      </c>
      <c r="AC178" s="1">
        <v>1750</v>
      </c>
      <c r="AD178" s="1">
        <v>1965.85</v>
      </c>
      <c r="AE178" s="1">
        <v>17273.900000000001</v>
      </c>
      <c r="AF178" s="1"/>
    </row>
    <row r="179" spans="2:32" x14ac:dyDescent="0.25">
      <c r="B179" s="1">
        <v>15600</v>
      </c>
      <c r="C179" s="2">
        <v>44637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3200</v>
      </c>
      <c r="K179" s="1">
        <v>0</v>
      </c>
      <c r="L179" s="1">
        <v>50</v>
      </c>
      <c r="M179" s="1">
        <v>7.3</v>
      </c>
      <c r="N179" s="1">
        <v>0</v>
      </c>
      <c r="O179" s="1">
        <v>0</v>
      </c>
      <c r="P179" s="1">
        <v>17273.900000000001</v>
      </c>
      <c r="Q179" s="1">
        <v>15600</v>
      </c>
      <c r="R179" s="1">
        <v>44637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1750</v>
      </c>
      <c r="AA179" s="1">
        <v>0</v>
      </c>
      <c r="AB179" s="1">
        <v>0</v>
      </c>
      <c r="AC179" s="1">
        <v>1750</v>
      </c>
      <c r="AD179" s="1">
        <v>2260.75</v>
      </c>
      <c r="AE179" s="1">
        <v>17273.900000000001</v>
      </c>
      <c r="AF179" s="1"/>
    </row>
    <row r="180" spans="2:32" x14ac:dyDescent="0.25">
      <c r="B180" s="1">
        <v>15600</v>
      </c>
      <c r="C180" s="2">
        <v>44644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4550</v>
      </c>
      <c r="K180" s="1">
        <v>0</v>
      </c>
      <c r="L180" s="1">
        <v>300</v>
      </c>
      <c r="M180" s="1">
        <v>16.2</v>
      </c>
      <c r="N180" s="1">
        <v>0</v>
      </c>
      <c r="O180" s="1">
        <v>0</v>
      </c>
      <c r="P180" s="1">
        <v>17273.900000000001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/>
    </row>
    <row r="181" spans="2:32" x14ac:dyDescent="0.25">
      <c r="B181" s="1">
        <v>15600</v>
      </c>
      <c r="C181" s="2">
        <v>44651</v>
      </c>
      <c r="D181" s="1">
        <v>1447</v>
      </c>
      <c r="E181" s="1">
        <v>49</v>
      </c>
      <c r="F181" s="1">
        <v>629</v>
      </c>
      <c r="G181" s="1">
        <v>27.42</v>
      </c>
      <c r="H181" s="1">
        <v>79.150000000000006</v>
      </c>
      <c r="I181" s="1">
        <v>1.5</v>
      </c>
      <c r="J181" s="1">
        <v>12250</v>
      </c>
      <c r="K181" s="1">
        <v>13850</v>
      </c>
      <c r="L181" s="1">
        <v>50</v>
      </c>
      <c r="M181" s="1">
        <v>78.599999999999994</v>
      </c>
      <c r="N181" s="1">
        <v>100</v>
      </c>
      <c r="O181" s="1">
        <v>80.349999999999994</v>
      </c>
      <c r="P181" s="1">
        <v>17273.900000000001</v>
      </c>
      <c r="Q181" s="1">
        <v>15600</v>
      </c>
      <c r="R181" s="1">
        <v>44651</v>
      </c>
      <c r="S181" s="1">
        <v>5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4650</v>
      </c>
      <c r="Z181" s="1">
        <v>4750</v>
      </c>
      <c r="AA181" s="1">
        <v>50</v>
      </c>
      <c r="AB181" s="1">
        <v>1771.15</v>
      </c>
      <c r="AC181" s="1">
        <v>50</v>
      </c>
      <c r="AD181" s="1">
        <v>1826.3</v>
      </c>
      <c r="AE181" s="1">
        <v>17273.900000000001</v>
      </c>
      <c r="AF181" s="1"/>
    </row>
    <row r="182" spans="2:32" x14ac:dyDescent="0.25">
      <c r="B182" s="1">
        <v>15600</v>
      </c>
      <c r="C182" s="2">
        <v>44658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50</v>
      </c>
      <c r="K182" s="1">
        <v>0</v>
      </c>
      <c r="L182" s="1">
        <v>50</v>
      </c>
      <c r="M182" s="1">
        <v>1.3</v>
      </c>
      <c r="N182" s="1">
        <v>0</v>
      </c>
      <c r="O182" s="1">
        <v>0</v>
      </c>
      <c r="P182" s="1">
        <v>17273.900000000001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/>
    </row>
    <row r="183" spans="2:32" x14ac:dyDescent="0.25">
      <c r="B183" s="1">
        <v>15600</v>
      </c>
      <c r="C183" s="2">
        <v>44616</v>
      </c>
      <c r="D183" s="1">
        <v>13550</v>
      </c>
      <c r="E183" s="1">
        <v>5346</v>
      </c>
      <c r="F183" s="1">
        <v>70122</v>
      </c>
      <c r="G183" s="1">
        <v>39.03</v>
      </c>
      <c r="H183" s="1">
        <v>5.0999999999999996</v>
      </c>
      <c r="I183" s="1">
        <v>-4.2000000000000011</v>
      </c>
      <c r="J183" s="1">
        <v>50000</v>
      </c>
      <c r="K183" s="1">
        <v>35100</v>
      </c>
      <c r="L183" s="1">
        <v>5550</v>
      </c>
      <c r="M183" s="1">
        <v>5.0999999999999996</v>
      </c>
      <c r="N183" s="1">
        <v>1400</v>
      </c>
      <c r="O183" s="1">
        <v>5.2</v>
      </c>
      <c r="P183" s="1">
        <v>17273.900000000001</v>
      </c>
      <c r="Q183" s="1">
        <v>15600</v>
      </c>
      <c r="R183" s="1">
        <v>44616</v>
      </c>
      <c r="S183" s="1">
        <v>142</v>
      </c>
      <c r="T183" s="1">
        <v>0</v>
      </c>
      <c r="U183" s="1">
        <v>3</v>
      </c>
      <c r="V183" s="1">
        <v>0</v>
      </c>
      <c r="W183" s="1">
        <v>1680</v>
      </c>
      <c r="X183" s="1">
        <v>-48.900000000000091</v>
      </c>
      <c r="Y183" s="1">
        <v>8150</v>
      </c>
      <c r="Z183" s="1">
        <v>6450</v>
      </c>
      <c r="AA183" s="1">
        <v>100</v>
      </c>
      <c r="AB183" s="1">
        <v>1664.35</v>
      </c>
      <c r="AC183" s="1">
        <v>50</v>
      </c>
      <c r="AD183" s="1">
        <v>1687.25</v>
      </c>
      <c r="AE183" s="1">
        <v>17273.900000000001</v>
      </c>
      <c r="AF183" s="1"/>
    </row>
    <row r="184" spans="2:32" x14ac:dyDescent="0.25">
      <c r="B184" s="1">
        <v>15600</v>
      </c>
      <c r="C184" s="2">
        <v>44623</v>
      </c>
      <c r="D184" s="1">
        <v>536</v>
      </c>
      <c r="E184" s="1">
        <v>434</v>
      </c>
      <c r="F184" s="1">
        <v>3465</v>
      </c>
      <c r="G184" s="1">
        <v>33.700000000000003</v>
      </c>
      <c r="H184" s="1">
        <v>20.65</v>
      </c>
      <c r="I184" s="1">
        <v>-1.7000000000000028</v>
      </c>
      <c r="J184" s="1">
        <v>1950</v>
      </c>
      <c r="K184" s="1">
        <v>5500</v>
      </c>
      <c r="L184" s="1">
        <v>50</v>
      </c>
      <c r="M184" s="1">
        <v>20.6</v>
      </c>
      <c r="N184" s="1">
        <v>50</v>
      </c>
      <c r="O184" s="1">
        <v>20.8</v>
      </c>
      <c r="P184" s="1">
        <v>17273.900000000001</v>
      </c>
      <c r="Q184" s="1">
        <v>15600</v>
      </c>
      <c r="R184" s="1">
        <v>44623</v>
      </c>
      <c r="S184" s="1">
        <v>1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2950</v>
      </c>
      <c r="Z184" s="1">
        <v>2950</v>
      </c>
      <c r="AA184" s="1">
        <v>100</v>
      </c>
      <c r="AB184" s="1">
        <v>1688.4</v>
      </c>
      <c r="AC184" s="1">
        <v>200</v>
      </c>
      <c r="AD184" s="1">
        <v>1737.45</v>
      </c>
      <c r="AE184" s="1">
        <v>17273.900000000001</v>
      </c>
      <c r="AF184" s="1"/>
    </row>
    <row r="185" spans="2:32" x14ac:dyDescent="0.25">
      <c r="B185" s="1">
        <v>15600</v>
      </c>
      <c r="C185" s="2">
        <v>44679</v>
      </c>
      <c r="D185" s="1">
        <v>1059</v>
      </c>
      <c r="E185" s="1">
        <v>83</v>
      </c>
      <c r="F185" s="1">
        <v>289</v>
      </c>
      <c r="G185" s="1">
        <v>26.22</v>
      </c>
      <c r="H185" s="1">
        <v>137.44999999999999</v>
      </c>
      <c r="I185" s="1">
        <v>5.2999999999999829</v>
      </c>
      <c r="J185" s="1">
        <v>14950</v>
      </c>
      <c r="K185" s="1">
        <v>16800</v>
      </c>
      <c r="L185" s="1">
        <v>50</v>
      </c>
      <c r="M185" s="1">
        <v>134.65</v>
      </c>
      <c r="N185" s="1">
        <v>50</v>
      </c>
      <c r="O185" s="1">
        <v>139.19999999999999</v>
      </c>
      <c r="P185" s="1">
        <v>17273.900000000001</v>
      </c>
      <c r="Q185" s="1">
        <v>15600</v>
      </c>
      <c r="R185" s="1">
        <v>44679</v>
      </c>
      <c r="S185" s="1">
        <v>3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3650</v>
      </c>
      <c r="Z185" s="1">
        <v>3600</v>
      </c>
      <c r="AA185" s="1">
        <v>100</v>
      </c>
      <c r="AB185" s="1">
        <v>1836.1</v>
      </c>
      <c r="AC185" s="1">
        <v>50</v>
      </c>
      <c r="AD185" s="1">
        <v>1907.15</v>
      </c>
      <c r="AE185" s="1">
        <v>17273.900000000001</v>
      </c>
      <c r="AF185" s="1"/>
    </row>
    <row r="186" spans="2:32" x14ac:dyDescent="0.25">
      <c r="B186" s="1">
        <v>15650</v>
      </c>
      <c r="C186" s="2">
        <v>44623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7150</v>
      </c>
      <c r="K186" s="1">
        <v>0</v>
      </c>
      <c r="L186" s="1">
        <v>300</v>
      </c>
      <c r="M186" s="1">
        <v>9.4499999999999993</v>
      </c>
      <c r="N186" s="1">
        <v>0</v>
      </c>
      <c r="O186" s="1">
        <v>0</v>
      </c>
      <c r="P186" s="1">
        <v>17273.900000000001</v>
      </c>
      <c r="Q186" s="1">
        <v>15650</v>
      </c>
      <c r="R186" s="1">
        <v>44623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3550</v>
      </c>
      <c r="Z186" s="1">
        <v>2750</v>
      </c>
      <c r="AA186" s="1">
        <v>100</v>
      </c>
      <c r="AB186" s="1">
        <v>1614.3</v>
      </c>
      <c r="AC186" s="1">
        <v>1000</v>
      </c>
      <c r="AD186" s="1">
        <v>1764.2</v>
      </c>
      <c r="AE186" s="1">
        <v>17273.900000000001</v>
      </c>
      <c r="AF186" s="1"/>
    </row>
    <row r="187" spans="2:32" x14ac:dyDescent="0.25">
      <c r="B187" s="1">
        <v>15650</v>
      </c>
      <c r="C187" s="2">
        <v>44637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100</v>
      </c>
      <c r="K187" s="1">
        <v>0</v>
      </c>
      <c r="L187" s="1">
        <v>50</v>
      </c>
      <c r="M187" s="1">
        <v>3.6</v>
      </c>
      <c r="N187" s="1">
        <v>0</v>
      </c>
      <c r="O187" s="1">
        <v>0</v>
      </c>
      <c r="P187" s="1">
        <v>17273.900000000001</v>
      </c>
      <c r="Q187" s="1">
        <v>15650</v>
      </c>
      <c r="R187" s="1">
        <v>44637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1750</v>
      </c>
      <c r="AA187" s="1">
        <v>0</v>
      </c>
      <c r="AB187" s="1">
        <v>0</v>
      </c>
      <c r="AC187" s="1">
        <v>1750</v>
      </c>
      <c r="AD187" s="1">
        <v>2086.5</v>
      </c>
      <c r="AE187" s="1">
        <v>17273.900000000001</v>
      </c>
      <c r="AF187" s="1"/>
    </row>
    <row r="188" spans="2:32" x14ac:dyDescent="0.25">
      <c r="B188" s="1">
        <v>15650</v>
      </c>
      <c r="C188" s="2">
        <v>44644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50</v>
      </c>
      <c r="K188" s="1">
        <v>0</v>
      </c>
      <c r="L188" s="1">
        <v>50</v>
      </c>
      <c r="M188" s="1">
        <v>2.6</v>
      </c>
      <c r="N188" s="1">
        <v>0</v>
      </c>
      <c r="O188" s="1">
        <v>0</v>
      </c>
      <c r="P188" s="1">
        <v>17273.900000000001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/>
    </row>
    <row r="189" spans="2:32" x14ac:dyDescent="0.25">
      <c r="B189" s="1">
        <v>15650</v>
      </c>
      <c r="C189" s="2">
        <v>44651</v>
      </c>
      <c r="D189" s="1">
        <v>18</v>
      </c>
      <c r="E189" s="1">
        <v>-5</v>
      </c>
      <c r="F189" s="1">
        <v>7</v>
      </c>
      <c r="G189" s="1">
        <v>27.32</v>
      </c>
      <c r="H189" s="1">
        <v>83.95</v>
      </c>
      <c r="I189" s="1">
        <v>4.3500000000000085</v>
      </c>
      <c r="J189" s="1">
        <v>2550</v>
      </c>
      <c r="K189" s="1">
        <v>4300</v>
      </c>
      <c r="L189" s="1">
        <v>50</v>
      </c>
      <c r="M189" s="1">
        <v>81.849999999999994</v>
      </c>
      <c r="N189" s="1">
        <v>50</v>
      </c>
      <c r="O189" s="1">
        <v>87.3</v>
      </c>
      <c r="P189" s="1">
        <v>17273.900000000001</v>
      </c>
      <c r="Q189" s="1">
        <v>15650</v>
      </c>
      <c r="R189" s="1">
        <v>44651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4350</v>
      </c>
      <c r="Z189" s="1">
        <v>4250</v>
      </c>
      <c r="AA189" s="1">
        <v>650</v>
      </c>
      <c r="AB189" s="1">
        <v>1604.4</v>
      </c>
      <c r="AC189" s="1">
        <v>600</v>
      </c>
      <c r="AD189" s="1">
        <v>1821.05</v>
      </c>
      <c r="AE189" s="1">
        <v>17273.900000000001</v>
      </c>
      <c r="AF189" s="1"/>
    </row>
    <row r="190" spans="2:32" x14ac:dyDescent="0.25">
      <c r="B190" s="1">
        <v>15650</v>
      </c>
      <c r="C190" s="2">
        <v>44658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50</v>
      </c>
      <c r="K190" s="1">
        <v>0</v>
      </c>
      <c r="L190" s="1">
        <v>50</v>
      </c>
      <c r="M190" s="1">
        <v>0.1</v>
      </c>
      <c r="N190" s="1">
        <v>0</v>
      </c>
      <c r="O190" s="1">
        <v>0</v>
      </c>
      <c r="P190" s="1">
        <v>17273.900000000001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/>
    </row>
    <row r="191" spans="2:32" x14ac:dyDescent="0.25">
      <c r="B191" s="1">
        <v>15650</v>
      </c>
      <c r="C191" s="2">
        <v>44679</v>
      </c>
      <c r="D191" s="1">
        <v>1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200</v>
      </c>
      <c r="K191" s="1">
        <v>150</v>
      </c>
      <c r="L191" s="1">
        <v>50</v>
      </c>
      <c r="M191" s="1">
        <v>101.05</v>
      </c>
      <c r="N191" s="1">
        <v>50</v>
      </c>
      <c r="O191" s="1">
        <v>178.4</v>
      </c>
      <c r="P191" s="1">
        <v>17273.900000000001</v>
      </c>
      <c r="Q191" s="1">
        <v>15650</v>
      </c>
      <c r="R191" s="1">
        <v>44679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2050</v>
      </c>
      <c r="Z191" s="1">
        <v>1750</v>
      </c>
      <c r="AA191" s="1">
        <v>200</v>
      </c>
      <c r="AB191" s="1">
        <v>1651.05</v>
      </c>
      <c r="AC191" s="1">
        <v>1750</v>
      </c>
      <c r="AD191" s="1">
        <v>2087.4499999999998</v>
      </c>
      <c r="AE191" s="1">
        <v>17273.900000000001</v>
      </c>
      <c r="AF191" s="1"/>
    </row>
    <row r="192" spans="2:32" x14ac:dyDescent="0.25">
      <c r="B192" s="1">
        <v>15650</v>
      </c>
      <c r="C192" s="2">
        <v>44616</v>
      </c>
      <c r="D192" s="1">
        <v>959</v>
      </c>
      <c r="E192" s="1">
        <v>496</v>
      </c>
      <c r="F192" s="1">
        <v>7532</v>
      </c>
      <c r="G192" s="1">
        <v>38.47</v>
      </c>
      <c r="H192" s="1">
        <v>5.6</v>
      </c>
      <c r="I192" s="1">
        <v>-4.25</v>
      </c>
      <c r="J192" s="1">
        <v>12950</v>
      </c>
      <c r="K192" s="1">
        <v>13100</v>
      </c>
      <c r="L192" s="1">
        <v>50</v>
      </c>
      <c r="M192" s="1">
        <v>5.55</v>
      </c>
      <c r="N192" s="1">
        <v>400</v>
      </c>
      <c r="O192" s="1">
        <v>5.65</v>
      </c>
      <c r="P192" s="1">
        <v>17273.900000000001</v>
      </c>
      <c r="Q192" s="1">
        <v>15650</v>
      </c>
      <c r="R192" s="1">
        <v>44616</v>
      </c>
      <c r="S192" s="1">
        <v>3</v>
      </c>
      <c r="T192" s="1">
        <v>1</v>
      </c>
      <c r="U192" s="1">
        <v>5</v>
      </c>
      <c r="V192" s="1">
        <v>54.2</v>
      </c>
      <c r="W192" s="1">
        <v>1685.8</v>
      </c>
      <c r="X192" s="1">
        <v>307.5</v>
      </c>
      <c r="Y192" s="1">
        <v>8150</v>
      </c>
      <c r="Z192" s="1">
        <v>7650</v>
      </c>
      <c r="AA192" s="1">
        <v>50</v>
      </c>
      <c r="AB192" s="1">
        <v>1599.1</v>
      </c>
      <c r="AC192" s="1">
        <v>3050</v>
      </c>
      <c r="AD192" s="1">
        <v>1684.7</v>
      </c>
      <c r="AE192" s="1">
        <v>17273.900000000001</v>
      </c>
      <c r="AF192" s="1"/>
    </row>
    <row r="193" spans="2:32" x14ac:dyDescent="0.25">
      <c r="B193" s="1">
        <v>15650</v>
      </c>
      <c r="C193" s="2">
        <v>44630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3600</v>
      </c>
      <c r="K193" s="1">
        <v>0</v>
      </c>
      <c r="L193" s="1">
        <v>50</v>
      </c>
      <c r="M193" s="1">
        <v>1.6</v>
      </c>
      <c r="N193" s="1">
        <v>0</v>
      </c>
      <c r="O193" s="1">
        <v>0</v>
      </c>
      <c r="P193" s="1">
        <v>17273.900000000001</v>
      </c>
      <c r="Q193" s="1">
        <v>15650</v>
      </c>
      <c r="R193" s="1">
        <v>44630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1950</v>
      </c>
      <c r="Z193" s="1">
        <v>1750</v>
      </c>
      <c r="AA193" s="1">
        <v>200</v>
      </c>
      <c r="AB193" s="1">
        <v>1523.2</v>
      </c>
      <c r="AC193" s="1">
        <v>1750</v>
      </c>
      <c r="AD193" s="1">
        <v>1911.7</v>
      </c>
      <c r="AE193" s="1">
        <v>17273.900000000001</v>
      </c>
      <c r="AF193" s="1"/>
    </row>
    <row r="194" spans="2:32" x14ac:dyDescent="0.25">
      <c r="B194" s="1">
        <v>15700</v>
      </c>
      <c r="C194" s="2">
        <v>44630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5350</v>
      </c>
      <c r="K194" s="1">
        <v>0</v>
      </c>
      <c r="L194" s="1">
        <v>900</v>
      </c>
      <c r="M194" s="1">
        <v>24</v>
      </c>
      <c r="N194" s="1">
        <v>0</v>
      </c>
      <c r="O194" s="1">
        <v>0</v>
      </c>
      <c r="P194" s="1">
        <v>17273.900000000001</v>
      </c>
      <c r="Q194" s="1">
        <v>15700</v>
      </c>
      <c r="R194" s="1">
        <v>44630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1950</v>
      </c>
      <c r="Z194" s="1">
        <v>1750</v>
      </c>
      <c r="AA194" s="1">
        <v>200</v>
      </c>
      <c r="AB194" s="1">
        <v>1436.1</v>
      </c>
      <c r="AC194" s="1">
        <v>1750</v>
      </c>
      <c r="AD194" s="1">
        <v>1868.4</v>
      </c>
      <c r="AE194" s="1">
        <v>17273.900000000001</v>
      </c>
      <c r="AF194" s="1"/>
    </row>
    <row r="195" spans="2:32" x14ac:dyDescent="0.25">
      <c r="B195" s="1">
        <v>15700</v>
      </c>
      <c r="C195" s="2">
        <v>44616</v>
      </c>
      <c r="D195" s="1">
        <v>18311</v>
      </c>
      <c r="E195" s="1">
        <v>10201</v>
      </c>
      <c r="F195" s="1">
        <v>105096</v>
      </c>
      <c r="G195" s="1">
        <v>37.96</v>
      </c>
      <c r="H195" s="1">
        <v>6.15</v>
      </c>
      <c r="I195" s="1">
        <v>-5</v>
      </c>
      <c r="J195" s="1">
        <v>46750</v>
      </c>
      <c r="K195" s="1">
        <v>52250</v>
      </c>
      <c r="L195" s="1">
        <v>6000</v>
      </c>
      <c r="M195" s="1">
        <v>6.15</v>
      </c>
      <c r="N195" s="1">
        <v>4000</v>
      </c>
      <c r="O195" s="1">
        <v>6.25</v>
      </c>
      <c r="P195" s="1">
        <v>17273.900000000001</v>
      </c>
      <c r="Q195" s="1">
        <v>15700</v>
      </c>
      <c r="R195" s="1">
        <v>44616</v>
      </c>
      <c r="S195" s="1">
        <v>17</v>
      </c>
      <c r="T195" s="1">
        <v>0</v>
      </c>
      <c r="U195" s="1">
        <v>5</v>
      </c>
      <c r="V195" s="1">
        <v>0</v>
      </c>
      <c r="W195" s="1">
        <v>1591.3</v>
      </c>
      <c r="X195" s="1">
        <v>-77.150000000000091</v>
      </c>
      <c r="Y195" s="1">
        <v>8400</v>
      </c>
      <c r="Z195" s="1">
        <v>6600</v>
      </c>
      <c r="AA195" s="1">
        <v>50</v>
      </c>
      <c r="AB195" s="1">
        <v>1547</v>
      </c>
      <c r="AC195" s="1">
        <v>50</v>
      </c>
      <c r="AD195" s="1">
        <v>1590.8</v>
      </c>
      <c r="AE195" s="1">
        <v>17273.900000000001</v>
      </c>
      <c r="AF195" s="1"/>
    </row>
    <row r="196" spans="2:32" x14ac:dyDescent="0.25">
      <c r="B196" s="1">
        <v>15700</v>
      </c>
      <c r="C196" s="2">
        <v>44651</v>
      </c>
      <c r="D196" s="1">
        <v>1277</v>
      </c>
      <c r="E196" s="1">
        <v>66</v>
      </c>
      <c r="F196" s="1">
        <v>1151</v>
      </c>
      <c r="G196" s="1">
        <v>27.21</v>
      </c>
      <c r="H196" s="1">
        <v>89.7</v>
      </c>
      <c r="I196" s="1">
        <v>5.6500000000000057</v>
      </c>
      <c r="J196" s="1">
        <v>4600</v>
      </c>
      <c r="K196" s="1">
        <v>6350</v>
      </c>
      <c r="L196" s="1">
        <v>50</v>
      </c>
      <c r="M196" s="1">
        <v>89.05</v>
      </c>
      <c r="N196" s="1">
        <v>950</v>
      </c>
      <c r="O196" s="1">
        <v>89.95</v>
      </c>
      <c r="P196" s="1">
        <v>17273.900000000001</v>
      </c>
      <c r="Q196" s="1">
        <v>15700</v>
      </c>
      <c r="R196" s="1">
        <v>44651</v>
      </c>
      <c r="S196" s="1">
        <v>2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4700</v>
      </c>
      <c r="Z196" s="1">
        <v>4700</v>
      </c>
      <c r="AA196" s="1">
        <v>100</v>
      </c>
      <c r="AB196" s="1">
        <v>1673.7</v>
      </c>
      <c r="AC196" s="1">
        <v>50</v>
      </c>
      <c r="AD196" s="1">
        <v>1736.85</v>
      </c>
      <c r="AE196" s="1">
        <v>17273.900000000001</v>
      </c>
      <c r="AF196" s="1"/>
    </row>
    <row r="197" spans="2:32" x14ac:dyDescent="0.25">
      <c r="B197" s="1">
        <v>15700</v>
      </c>
      <c r="C197" s="2">
        <v>44658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2150</v>
      </c>
      <c r="K197" s="1">
        <v>0</v>
      </c>
      <c r="L197" s="1">
        <v>400</v>
      </c>
      <c r="M197" s="1">
        <v>11</v>
      </c>
      <c r="N197" s="1">
        <v>0</v>
      </c>
      <c r="O197" s="1">
        <v>0</v>
      </c>
      <c r="P197" s="1">
        <v>17273.900000000001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/>
    </row>
    <row r="198" spans="2:32" x14ac:dyDescent="0.25">
      <c r="B198" s="1">
        <v>15700</v>
      </c>
      <c r="C198" s="2">
        <v>44664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600</v>
      </c>
      <c r="K198" s="1">
        <v>0</v>
      </c>
      <c r="L198" s="1">
        <v>600</v>
      </c>
      <c r="M198" s="1">
        <v>2.5</v>
      </c>
      <c r="N198" s="1">
        <v>0</v>
      </c>
      <c r="O198" s="1">
        <v>0</v>
      </c>
      <c r="P198" s="1">
        <v>17273.900000000001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/>
    </row>
    <row r="199" spans="2:32" x14ac:dyDescent="0.25">
      <c r="B199" s="1">
        <v>15700</v>
      </c>
      <c r="C199" s="2">
        <v>44679</v>
      </c>
      <c r="D199" s="1">
        <v>159</v>
      </c>
      <c r="E199" s="1">
        <v>36</v>
      </c>
      <c r="F199" s="1">
        <v>132</v>
      </c>
      <c r="G199" s="1">
        <v>25.94</v>
      </c>
      <c r="H199" s="1">
        <v>147</v>
      </c>
      <c r="I199" s="1">
        <v>0.40000000000000568</v>
      </c>
      <c r="J199" s="1">
        <v>5200</v>
      </c>
      <c r="K199" s="1">
        <v>7450</v>
      </c>
      <c r="L199" s="1">
        <v>50</v>
      </c>
      <c r="M199" s="1">
        <v>147.75</v>
      </c>
      <c r="N199" s="1">
        <v>50</v>
      </c>
      <c r="O199" s="1">
        <v>149.9</v>
      </c>
      <c r="P199" s="1">
        <v>17273.900000000001</v>
      </c>
      <c r="Q199" s="1">
        <v>15700</v>
      </c>
      <c r="R199" s="1">
        <v>44679</v>
      </c>
      <c r="S199" s="1">
        <v>1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3650</v>
      </c>
      <c r="Z199" s="1">
        <v>3650</v>
      </c>
      <c r="AA199" s="1">
        <v>100</v>
      </c>
      <c r="AB199" s="1">
        <v>1750.55</v>
      </c>
      <c r="AC199" s="1">
        <v>100</v>
      </c>
      <c r="AD199" s="1">
        <v>1893.75</v>
      </c>
      <c r="AE199" s="1">
        <v>17273.900000000001</v>
      </c>
      <c r="AF199" s="1"/>
    </row>
    <row r="200" spans="2:32" x14ac:dyDescent="0.25">
      <c r="B200" s="1">
        <v>15700</v>
      </c>
      <c r="C200" s="2">
        <v>44637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12100</v>
      </c>
      <c r="K200" s="1">
        <v>0</v>
      </c>
      <c r="L200" s="1">
        <v>300</v>
      </c>
      <c r="M200" s="1">
        <v>14.8</v>
      </c>
      <c r="N200" s="1">
        <v>0</v>
      </c>
      <c r="O200" s="1">
        <v>0</v>
      </c>
      <c r="P200" s="1">
        <v>17273.900000000001</v>
      </c>
      <c r="Q200" s="1">
        <v>15700</v>
      </c>
      <c r="R200" s="1">
        <v>44637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1750</v>
      </c>
      <c r="AA200" s="1">
        <v>0</v>
      </c>
      <c r="AB200" s="1">
        <v>0</v>
      </c>
      <c r="AC200" s="1">
        <v>1750</v>
      </c>
      <c r="AD200" s="1">
        <v>2058.75</v>
      </c>
      <c r="AE200" s="1">
        <v>17273.900000000001</v>
      </c>
      <c r="AF200" s="1"/>
    </row>
    <row r="201" spans="2:32" x14ac:dyDescent="0.25">
      <c r="B201" s="1">
        <v>15700</v>
      </c>
      <c r="C201" s="2">
        <v>44623</v>
      </c>
      <c r="D201" s="1">
        <v>549</v>
      </c>
      <c r="E201" s="1">
        <v>456</v>
      </c>
      <c r="F201" s="1">
        <v>2212</v>
      </c>
      <c r="G201" s="1">
        <v>32.880000000000003</v>
      </c>
      <c r="H201" s="1">
        <v>23.6</v>
      </c>
      <c r="I201" s="1">
        <v>-1.25</v>
      </c>
      <c r="J201" s="1">
        <v>2900</v>
      </c>
      <c r="K201" s="1">
        <v>4400</v>
      </c>
      <c r="L201" s="1">
        <v>250</v>
      </c>
      <c r="M201" s="1">
        <v>23.35</v>
      </c>
      <c r="N201" s="1">
        <v>50</v>
      </c>
      <c r="O201" s="1">
        <v>23.55</v>
      </c>
      <c r="P201" s="1">
        <v>17273.900000000001</v>
      </c>
      <c r="Q201" s="1">
        <v>15700</v>
      </c>
      <c r="R201" s="1">
        <v>44623</v>
      </c>
      <c r="S201" s="1">
        <v>1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3650</v>
      </c>
      <c r="Z201" s="1">
        <v>2950</v>
      </c>
      <c r="AA201" s="1">
        <v>100</v>
      </c>
      <c r="AB201" s="1">
        <v>1552.65</v>
      </c>
      <c r="AC201" s="1">
        <v>200</v>
      </c>
      <c r="AD201" s="1">
        <v>1640.85</v>
      </c>
      <c r="AE201" s="1">
        <v>17273.900000000001</v>
      </c>
      <c r="AF201" s="1"/>
    </row>
    <row r="202" spans="2:32" x14ac:dyDescent="0.25">
      <c r="B202" s="1">
        <v>15700</v>
      </c>
      <c r="C202" s="2">
        <v>44644</v>
      </c>
      <c r="D202" s="1">
        <v>4</v>
      </c>
      <c r="E202" s="1">
        <v>4</v>
      </c>
      <c r="F202" s="1">
        <v>6</v>
      </c>
      <c r="G202" s="1">
        <v>29.58</v>
      </c>
      <c r="H202" s="1">
        <v>75</v>
      </c>
      <c r="I202" s="1">
        <v>30</v>
      </c>
      <c r="J202" s="1">
        <v>5450</v>
      </c>
      <c r="K202" s="1">
        <v>50</v>
      </c>
      <c r="L202" s="1">
        <v>50</v>
      </c>
      <c r="M202" s="1">
        <v>70</v>
      </c>
      <c r="N202" s="1">
        <v>50</v>
      </c>
      <c r="O202" s="1">
        <v>99.9</v>
      </c>
      <c r="P202" s="1">
        <v>17273.900000000001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/>
    </row>
    <row r="203" spans="2:32" x14ac:dyDescent="0.25">
      <c r="B203" s="1">
        <v>15750</v>
      </c>
      <c r="C203" s="2">
        <v>44637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1800</v>
      </c>
      <c r="K203" s="1">
        <v>0</v>
      </c>
      <c r="L203" s="1">
        <v>1750</v>
      </c>
      <c r="M203" s="1">
        <v>2.65</v>
      </c>
      <c r="N203" s="1">
        <v>0</v>
      </c>
      <c r="O203" s="1">
        <v>0</v>
      </c>
      <c r="P203" s="1">
        <v>17273.900000000001</v>
      </c>
      <c r="Q203" s="1">
        <v>15750</v>
      </c>
      <c r="R203" s="1">
        <v>44637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1750</v>
      </c>
      <c r="AA203" s="1">
        <v>0</v>
      </c>
      <c r="AB203" s="1">
        <v>0</v>
      </c>
      <c r="AC203" s="1">
        <v>1750</v>
      </c>
      <c r="AD203" s="1">
        <v>1976.25</v>
      </c>
      <c r="AE203" s="1">
        <v>17273.900000000001</v>
      </c>
      <c r="AF203" s="1"/>
    </row>
    <row r="204" spans="2:32" x14ac:dyDescent="0.25">
      <c r="B204" s="1">
        <v>15750</v>
      </c>
      <c r="C204" s="2">
        <v>44644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50</v>
      </c>
      <c r="K204" s="1">
        <v>0</v>
      </c>
      <c r="L204" s="1">
        <v>50</v>
      </c>
      <c r="M204" s="1">
        <v>1.6</v>
      </c>
      <c r="N204" s="1">
        <v>0</v>
      </c>
      <c r="O204" s="1">
        <v>0</v>
      </c>
      <c r="P204" s="1">
        <v>17273.900000000001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/>
    </row>
    <row r="205" spans="2:32" x14ac:dyDescent="0.25">
      <c r="B205" s="1">
        <v>15750</v>
      </c>
      <c r="C205" s="2">
        <v>44651</v>
      </c>
      <c r="D205" s="1">
        <v>18</v>
      </c>
      <c r="E205" s="1">
        <v>-1</v>
      </c>
      <c r="F205" s="1">
        <v>6</v>
      </c>
      <c r="G205" s="1">
        <v>27.49</v>
      </c>
      <c r="H205" s="1">
        <v>99</v>
      </c>
      <c r="I205" s="1">
        <v>11.700000000000005</v>
      </c>
      <c r="J205" s="1">
        <v>700</v>
      </c>
      <c r="K205" s="1">
        <v>5550</v>
      </c>
      <c r="L205" s="1">
        <v>50</v>
      </c>
      <c r="M205" s="1">
        <v>87.6</v>
      </c>
      <c r="N205" s="1">
        <v>50</v>
      </c>
      <c r="O205" s="1">
        <v>97.4</v>
      </c>
      <c r="P205" s="1">
        <v>17273.900000000001</v>
      </c>
      <c r="Q205" s="1">
        <v>15750</v>
      </c>
      <c r="R205" s="1">
        <v>44651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4400</v>
      </c>
      <c r="Z205" s="1">
        <v>3950</v>
      </c>
      <c r="AA205" s="1">
        <v>50</v>
      </c>
      <c r="AB205" s="1">
        <v>1499.85</v>
      </c>
      <c r="AC205" s="1">
        <v>800</v>
      </c>
      <c r="AD205" s="1">
        <v>1726.7</v>
      </c>
      <c r="AE205" s="1">
        <v>17273.900000000001</v>
      </c>
      <c r="AF205" s="1"/>
    </row>
    <row r="206" spans="2:32" x14ac:dyDescent="0.25">
      <c r="B206" s="1">
        <v>15750</v>
      </c>
      <c r="C206" s="2">
        <v>44658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4650</v>
      </c>
      <c r="K206" s="1">
        <v>0</v>
      </c>
      <c r="L206" s="1">
        <v>1050</v>
      </c>
      <c r="M206" s="1">
        <v>0.1</v>
      </c>
      <c r="N206" s="1">
        <v>0</v>
      </c>
      <c r="O206" s="1">
        <v>0</v>
      </c>
      <c r="P206" s="1">
        <v>17273.900000000001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/>
    </row>
    <row r="207" spans="2:32" x14ac:dyDescent="0.25">
      <c r="B207" s="1">
        <v>15750</v>
      </c>
      <c r="C207" s="2">
        <v>44679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1150</v>
      </c>
      <c r="K207" s="1">
        <v>1900</v>
      </c>
      <c r="L207" s="1">
        <v>50</v>
      </c>
      <c r="M207" s="1">
        <v>121.05</v>
      </c>
      <c r="N207" s="1">
        <v>50</v>
      </c>
      <c r="O207" s="1">
        <v>178.95</v>
      </c>
      <c r="P207" s="1">
        <v>17273.900000000001</v>
      </c>
      <c r="Q207" s="1">
        <v>15750</v>
      </c>
      <c r="R207" s="1">
        <v>44679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2650</v>
      </c>
      <c r="Z207" s="1">
        <v>1750</v>
      </c>
      <c r="AA207" s="1">
        <v>800</v>
      </c>
      <c r="AB207" s="1">
        <v>1551.05</v>
      </c>
      <c r="AC207" s="1">
        <v>1750</v>
      </c>
      <c r="AD207" s="1">
        <v>1998.2</v>
      </c>
      <c r="AE207" s="1">
        <v>17273.900000000001</v>
      </c>
      <c r="AF207" s="1"/>
    </row>
    <row r="208" spans="2:32" x14ac:dyDescent="0.25">
      <c r="B208" s="1">
        <v>15750</v>
      </c>
      <c r="C208" s="2">
        <v>44623</v>
      </c>
      <c r="D208" s="1">
        <v>9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5550</v>
      </c>
      <c r="K208" s="1">
        <v>0</v>
      </c>
      <c r="L208" s="1">
        <v>300</v>
      </c>
      <c r="M208" s="1">
        <v>14.05</v>
      </c>
      <c r="N208" s="1">
        <v>0</v>
      </c>
      <c r="O208" s="1">
        <v>0</v>
      </c>
      <c r="P208" s="1">
        <v>17273.900000000001</v>
      </c>
      <c r="Q208" s="1">
        <v>15750</v>
      </c>
      <c r="R208" s="1">
        <v>44623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3650</v>
      </c>
      <c r="Z208" s="1">
        <v>2750</v>
      </c>
      <c r="AA208" s="1">
        <v>100</v>
      </c>
      <c r="AB208" s="1">
        <v>1482.9</v>
      </c>
      <c r="AC208" s="1">
        <v>1000</v>
      </c>
      <c r="AD208" s="1">
        <v>1656.8</v>
      </c>
      <c r="AE208" s="1">
        <v>17273.900000000001</v>
      </c>
      <c r="AF208" s="1"/>
    </row>
    <row r="209" spans="2:32" x14ac:dyDescent="0.25">
      <c r="B209" s="1">
        <v>15750</v>
      </c>
      <c r="C209" s="2">
        <v>44616</v>
      </c>
      <c r="D209" s="1">
        <v>1403</v>
      </c>
      <c r="E209" s="1">
        <v>998</v>
      </c>
      <c r="F209" s="1">
        <v>10718</v>
      </c>
      <c r="G209" s="1">
        <v>37.28</v>
      </c>
      <c r="H209" s="1">
        <v>6.6</v>
      </c>
      <c r="I209" s="1">
        <v>-5.2000000000000011</v>
      </c>
      <c r="J209" s="1">
        <v>6400</v>
      </c>
      <c r="K209" s="1">
        <v>28400</v>
      </c>
      <c r="L209" s="1">
        <v>50</v>
      </c>
      <c r="M209" s="1">
        <v>6.55</v>
      </c>
      <c r="N209" s="1">
        <v>50</v>
      </c>
      <c r="O209" s="1">
        <v>6.6</v>
      </c>
      <c r="P209" s="1">
        <v>17273.900000000001</v>
      </c>
      <c r="Q209" s="1">
        <v>15750</v>
      </c>
      <c r="R209" s="1">
        <v>44616</v>
      </c>
      <c r="S209" s="1">
        <v>5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9000</v>
      </c>
      <c r="Z209" s="1">
        <v>7600</v>
      </c>
      <c r="AA209" s="1">
        <v>2700</v>
      </c>
      <c r="AB209" s="1">
        <v>1473</v>
      </c>
      <c r="AC209" s="1">
        <v>3050</v>
      </c>
      <c r="AD209" s="1">
        <v>1583.05</v>
      </c>
      <c r="AE209" s="1">
        <v>17273.900000000001</v>
      </c>
      <c r="AF209" s="1"/>
    </row>
    <row r="210" spans="2:32" x14ac:dyDescent="0.25">
      <c r="B210" s="1">
        <v>15750</v>
      </c>
      <c r="C210" s="2">
        <v>44630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3550</v>
      </c>
      <c r="K210" s="1">
        <v>0</v>
      </c>
      <c r="L210" s="1">
        <v>50</v>
      </c>
      <c r="M210" s="1">
        <v>1.3</v>
      </c>
      <c r="N210" s="1">
        <v>0</v>
      </c>
      <c r="O210" s="1">
        <v>0</v>
      </c>
      <c r="P210" s="1">
        <v>17273.900000000001</v>
      </c>
      <c r="Q210" s="1">
        <v>15750</v>
      </c>
      <c r="R210" s="1">
        <v>44630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2000</v>
      </c>
      <c r="Z210" s="1">
        <v>1800</v>
      </c>
      <c r="AA210" s="1">
        <v>200</v>
      </c>
      <c r="AB210" s="1">
        <v>1066.9000000000001</v>
      </c>
      <c r="AC210" s="1">
        <v>1750</v>
      </c>
      <c r="AD210" s="1">
        <v>1811.9</v>
      </c>
      <c r="AE210" s="1">
        <v>17273.900000000001</v>
      </c>
      <c r="AF210" s="1"/>
    </row>
    <row r="211" spans="2:32" x14ac:dyDescent="0.25">
      <c r="B211" s="1">
        <v>15800</v>
      </c>
      <c r="C211" s="2">
        <v>44630</v>
      </c>
      <c r="D211" s="1">
        <v>10</v>
      </c>
      <c r="E211" s="1">
        <v>9</v>
      </c>
      <c r="F211" s="1">
        <v>20</v>
      </c>
      <c r="G211" s="1">
        <v>31.14</v>
      </c>
      <c r="H211" s="1">
        <v>46</v>
      </c>
      <c r="I211" s="1">
        <v>12.700000000000005</v>
      </c>
      <c r="J211" s="1">
        <v>5050</v>
      </c>
      <c r="K211" s="1">
        <v>150</v>
      </c>
      <c r="L211" s="1">
        <v>50</v>
      </c>
      <c r="M211" s="1">
        <v>46</v>
      </c>
      <c r="N211" s="1">
        <v>50</v>
      </c>
      <c r="O211" s="1">
        <v>52.05</v>
      </c>
      <c r="P211" s="1">
        <v>17273.900000000001</v>
      </c>
      <c r="Q211" s="1">
        <v>15800</v>
      </c>
      <c r="R211" s="1">
        <v>44630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1950</v>
      </c>
      <c r="Z211" s="1">
        <v>1950</v>
      </c>
      <c r="AA211" s="1">
        <v>200</v>
      </c>
      <c r="AB211" s="1">
        <v>1413.45</v>
      </c>
      <c r="AC211" s="1">
        <v>200</v>
      </c>
      <c r="AD211" s="1">
        <v>1619.4</v>
      </c>
      <c r="AE211" s="1">
        <v>17273.900000000001</v>
      </c>
      <c r="AF211" s="1"/>
    </row>
    <row r="212" spans="2:32" x14ac:dyDescent="0.25">
      <c r="B212" s="1">
        <v>15800</v>
      </c>
      <c r="C212" s="2">
        <v>44637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7600</v>
      </c>
      <c r="K212" s="1">
        <v>0</v>
      </c>
      <c r="L212" s="1">
        <v>300</v>
      </c>
      <c r="M212" s="1">
        <v>16.75</v>
      </c>
      <c r="N212" s="1">
        <v>0</v>
      </c>
      <c r="O212" s="1">
        <v>0</v>
      </c>
      <c r="P212" s="1">
        <v>17273.900000000001</v>
      </c>
      <c r="Q212" s="1">
        <v>15800</v>
      </c>
      <c r="R212" s="1">
        <v>44637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1750</v>
      </c>
      <c r="Z212" s="1">
        <v>1750</v>
      </c>
      <c r="AA212" s="1">
        <v>1750</v>
      </c>
      <c r="AB212" s="1">
        <v>1301.6500000000001</v>
      </c>
      <c r="AC212" s="1">
        <v>1750</v>
      </c>
      <c r="AD212" s="1">
        <v>1948.6</v>
      </c>
      <c r="AE212" s="1">
        <v>17273.900000000001</v>
      </c>
      <c r="AF212" s="1"/>
    </row>
    <row r="213" spans="2:32" x14ac:dyDescent="0.25">
      <c r="B213" s="1">
        <v>15800</v>
      </c>
      <c r="C213" s="2">
        <v>44644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8250</v>
      </c>
      <c r="K213" s="1">
        <v>0</v>
      </c>
      <c r="L213" s="1">
        <v>300</v>
      </c>
      <c r="M213" s="1">
        <v>37</v>
      </c>
      <c r="N213" s="1">
        <v>0</v>
      </c>
      <c r="O213" s="1">
        <v>0</v>
      </c>
      <c r="P213" s="1">
        <v>17273.900000000001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/>
    </row>
    <row r="214" spans="2:32" x14ac:dyDescent="0.25">
      <c r="B214" s="1">
        <v>15800</v>
      </c>
      <c r="C214" s="2">
        <v>44651</v>
      </c>
      <c r="D214" s="1">
        <v>2293</v>
      </c>
      <c r="E214" s="1">
        <v>460</v>
      </c>
      <c r="F214" s="1">
        <v>1669</v>
      </c>
      <c r="G214" s="1">
        <v>26.9</v>
      </c>
      <c r="H214" s="1">
        <v>99.5</v>
      </c>
      <c r="I214" s="1">
        <v>3</v>
      </c>
      <c r="J214" s="1">
        <v>14800</v>
      </c>
      <c r="K214" s="1">
        <v>17600</v>
      </c>
      <c r="L214" s="1">
        <v>50</v>
      </c>
      <c r="M214" s="1">
        <v>99.05</v>
      </c>
      <c r="N214" s="1">
        <v>450</v>
      </c>
      <c r="O214" s="1">
        <v>99.5</v>
      </c>
      <c r="P214" s="1">
        <v>17273.900000000001</v>
      </c>
      <c r="Q214" s="1">
        <v>15800</v>
      </c>
      <c r="R214" s="1">
        <v>44651</v>
      </c>
      <c r="S214" s="1">
        <v>7</v>
      </c>
      <c r="T214" s="1">
        <v>0</v>
      </c>
      <c r="U214" s="1">
        <v>1</v>
      </c>
      <c r="V214" s="1">
        <v>0</v>
      </c>
      <c r="W214" s="1">
        <v>1640</v>
      </c>
      <c r="X214" s="1">
        <v>-9.2999999999999545</v>
      </c>
      <c r="Y214" s="1">
        <v>5950</v>
      </c>
      <c r="Z214" s="1">
        <v>6950</v>
      </c>
      <c r="AA214" s="1">
        <v>100</v>
      </c>
      <c r="AB214" s="1">
        <v>1587.65</v>
      </c>
      <c r="AC214" s="1">
        <v>50</v>
      </c>
      <c r="AD214" s="1">
        <v>1646.4</v>
      </c>
      <c r="AE214" s="1">
        <v>17273.900000000001</v>
      </c>
      <c r="AF214" s="1"/>
    </row>
    <row r="215" spans="2:32" x14ac:dyDescent="0.25">
      <c r="B215" s="1">
        <v>15800</v>
      </c>
      <c r="C215" s="2">
        <v>44616</v>
      </c>
      <c r="D215" s="1">
        <v>25984</v>
      </c>
      <c r="E215" s="1">
        <v>14293</v>
      </c>
      <c r="F215" s="1">
        <v>114160</v>
      </c>
      <c r="G215" s="1">
        <v>36.72</v>
      </c>
      <c r="H215" s="1">
        <v>7.3</v>
      </c>
      <c r="I215" s="1">
        <v>-5.0000000000000009</v>
      </c>
      <c r="J215" s="1">
        <v>37600</v>
      </c>
      <c r="K215" s="1">
        <v>104750</v>
      </c>
      <c r="L215" s="1">
        <v>200</v>
      </c>
      <c r="M215" s="1">
        <v>7.25</v>
      </c>
      <c r="N215" s="1">
        <v>750</v>
      </c>
      <c r="O215" s="1">
        <v>7.3</v>
      </c>
      <c r="P215" s="1">
        <v>17273.900000000001</v>
      </c>
      <c r="Q215" s="1">
        <v>15800</v>
      </c>
      <c r="R215" s="1">
        <v>44616</v>
      </c>
      <c r="S215" s="1">
        <v>64</v>
      </c>
      <c r="T215" s="1">
        <v>2</v>
      </c>
      <c r="U215" s="1">
        <v>6</v>
      </c>
      <c r="V215" s="1">
        <v>0</v>
      </c>
      <c r="W215" s="1">
        <v>1493.1</v>
      </c>
      <c r="X215" s="1">
        <v>-78.650000000000091</v>
      </c>
      <c r="Y215" s="1">
        <v>10850</v>
      </c>
      <c r="Z215" s="1">
        <v>9050</v>
      </c>
      <c r="AA215" s="1">
        <v>100</v>
      </c>
      <c r="AB215" s="1">
        <v>1469.35</v>
      </c>
      <c r="AC215" s="1">
        <v>50</v>
      </c>
      <c r="AD215" s="1">
        <v>1493.25</v>
      </c>
      <c r="AE215" s="1">
        <v>17273.900000000001</v>
      </c>
      <c r="AF215" s="1"/>
    </row>
    <row r="216" spans="2:32" x14ac:dyDescent="0.25">
      <c r="B216" s="1">
        <v>15800</v>
      </c>
      <c r="C216" s="2">
        <v>44664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600</v>
      </c>
      <c r="K216" s="1">
        <v>0</v>
      </c>
      <c r="L216" s="1">
        <v>600</v>
      </c>
      <c r="M216" s="1">
        <v>1.75</v>
      </c>
      <c r="N216" s="1">
        <v>0</v>
      </c>
      <c r="O216" s="1">
        <v>0</v>
      </c>
      <c r="P216" s="1">
        <v>17273.900000000001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/>
    </row>
    <row r="217" spans="2:32" x14ac:dyDescent="0.25">
      <c r="B217" s="1">
        <v>15800</v>
      </c>
      <c r="C217" s="2">
        <v>44679</v>
      </c>
      <c r="D217" s="1">
        <v>418</v>
      </c>
      <c r="E217" s="1">
        <v>78</v>
      </c>
      <c r="F217" s="1">
        <v>316</v>
      </c>
      <c r="G217" s="1">
        <v>25.64</v>
      </c>
      <c r="H217" s="1">
        <v>164.35</v>
      </c>
      <c r="I217" s="1">
        <v>5.9000000000000057</v>
      </c>
      <c r="J217" s="1">
        <v>6150</v>
      </c>
      <c r="K217" s="1">
        <v>9500</v>
      </c>
      <c r="L217" s="1">
        <v>50</v>
      </c>
      <c r="M217" s="1">
        <v>160.65</v>
      </c>
      <c r="N217" s="1">
        <v>50</v>
      </c>
      <c r="O217" s="1">
        <v>164.8</v>
      </c>
      <c r="P217" s="1">
        <v>17273.900000000001</v>
      </c>
      <c r="Q217" s="1">
        <v>15800</v>
      </c>
      <c r="R217" s="1">
        <v>44679</v>
      </c>
      <c r="S217" s="1">
        <v>1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3650</v>
      </c>
      <c r="Z217" s="1">
        <v>3650</v>
      </c>
      <c r="AA217" s="1">
        <v>100</v>
      </c>
      <c r="AB217" s="1">
        <v>1672.9</v>
      </c>
      <c r="AC217" s="1">
        <v>100</v>
      </c>
      <c r="AD217" s="1">
        <v>1810.5</v>
      </c>
      <c r="AE217" s="1">
        <v>17273.900000000001</v>
      </c>
      <c r="AF217" s="1"/>
    </row>
    <row r="218" spans="2:32" x14ac:dyDescent="0.25">
      <c r="B218" s="1">
        <v>15800</v>
      </c>
      <c r="C218" s="2">
        <v>44623</v>
      </c>
      <c r="D218" s="1">
        <v>659</v>
      </c>
      <c r="E218" s="1">
        <v>150</v>
      </c>
      <c r="F218" s="1">
        <v>3907</v>
      </c>
      <c r="G218" s="1">
        <v>32.07</v>
      </c>
      <c r="H218" s="1">
        <v>26.85</v>
      </c>
      <c r="I218" s="1">
        <v>-3.3499999999999979</v>
      </c>
      <c r="J218" s="1">
        <v>2550</v>
      </c>
      <c r="K218" s="1">
        <v>11150</v>
      </c>
      <c r="L218" s="1">
        <v>450</v>
      </c>
      <c r="M218" s="1">
        <v>26.5</v>
      </c>
      <c r="N218" s="1">
        <v>50</v>
      </c>
      <c r="O218" s="1">
        <v>26.75</v>
      </c>
      <c r="P218" s="1">
        <v>17273.900000000001</v>
      </c>
      <c r="Q218" s="1">
        <v>15800</v>
      </c>
      <c r="R218" s="1">
        <v>44623</v>
      </c>
      <c r="S218" s="1">
        <v>1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3000</v>
      </c>
      <c r="Z218" s="1">
        <v>3000</v>
      </c>
      <c r="AA218" s="1">
        <v>200</v>
      </c>
      <c r="AB218" s="1">
        <v>1492.15</v>
      </c>
      <c r="AC218" s="1">
        <v>200</v>
      </c>
      <c r="AD218" s="1">
        <v>1543.3</v>
      </c>
      <c r="AE218" s="1">
        <v>17273.900000000001</v>
      </c>
      <c r="AF218" s="1"/>
    </row>
    <row r="219" spans="2:32" x14ac:dyDescent="0.25">
      <c r="B219" s="1">
        <v>15800</v>
      </c>
      <c r="C219" s="2">
        <v>44658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2200</v>
      </c>
      <c r="K219" s="1">
        <v>0</v>
      </c>
      <c r="L219" s="1">
        <v>400</v>
      </c>
      <c r="M219" s="1">
        <v>11</v>
      </c>
      <c r="N219" s="1">
        <v>0</v>
      </c>
      <c r="O219" s="1">
        <v>0</v>
      </c>
      <c r="P219" s="1">
        <v>17273.900000000001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/>
    </row>
    <row r="220" spans="2:32" x14ac:dyDescent="0.25">
      <c r="B220" s="1">
        <v>15850</v>
      </c>
      <c r="C220" s="2">
        <v>44623</v>
      </c>
      <c r="D220" s="1">
        <v>2</v>
      </c>
      <c r="E220" s="1">
        <v>1</v>
      </c>
      <c r="F220" s="1">
        <v>4</v>
      </c>
      <c r="G220" s="1">
        <v>29.35</v>
      </c>
      <c r="H220" s="1">
        <v>29</v>
      </c>
      <c r="I220" s="1">
        <v>-32.15</v>
      </c>
      <c r="J220" s="1">
        <v>6950</v>
      </c>
      <c r="K220" s="1">
        <v>1100</v>
      </c>
      <c r="L220" s="1">
        <v>100</v>
      </c>
      <c r="M220" s="1">
        <v>25.65</v>
      </c>
      <c r="N220" s="1">
        <v>100</v>
      </c>
      <c r="O220" s="1">
        <v>31.95</v>
      </c>
      <c r="P220" s="1">
        <v>17273.900000000001</v>
      </c>
      <c r="Q220" s="1">
        <v>15850</v>
      </c>
      <c r="R220" s="1">
        <v>44623</v>
      </c>
      <c r="S220" s="1">
        <v>0</v>
      </c>
      <c r="T220" s="1">
        <v>0</v>
      </c>
      <c r="U220" s="1">
        <v>0</v>
      </c>
      <c r="V220" s="1">
        <v>33.61</v>
      </c>
      <c r="W220" s="1">
        <v>1426.05</v>
      </c>
      <c r="X220" s="1">
        <v>-95.200000000000045</v>
      </c>
      <c r="Y220" s="1">
        <v>4300</v>
      </c>
      <c r="Z220" s="1">
        <v>5900</v>
      </c>
      <c r="AA220" s="1">
        <v>200</v>
      </c>
      <c r="AB220" s="1">
        <v>1432.4</v>
      </c>
      <c r="AC220" s="1">
        <v>1250</v>
      </c>
      <c r="AD220" s="1">
        <v>1526</v>
      </c>
      <c r="AE220" s="1">
        <v>17273.900000000001</v>
      </c>
      <c r="AF220" s="1"/>
    </row>
    <row r="221" spans="2:32" x14ac:dyDescent="0.25">
      <c r="B221" s="1">
        <v>15850</v>
      </c>
      <c r="C221" s="2">
        <v>44637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1800</v>
      </c>
      <c r="K221" s="1">
        <v>0</v>
      </c>
      <c r="L221" s="1">
        <v>1750</v>
      </c>
      <c r="M221" s="1">
        <v>2.35</v>
      </c>
      <c r="N221" s="1">
        <v>0</v>
      </c>
      <c r="O221" s="1">
        <v>0</v>
      </c>
      <c r="P221" s="1">
        <v>17273.900000000001</v>
      </c>
      <c r="Q221" s="1">
        <v>15850</v>
      </c>
      <c r="R221" s="1">
        <v>44637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1750</v>
      </c>
      <c r="AA221" s="1">
        <v>0</v>
      </c>
      <c r="AB221" s="1">
        <v>0</v>
      </c>
      <c r="AC221" s="1">
        <v>1750</v>
      </c>
      <c r="AD221" s="1">
        <v>1866</v>
      </c>
      <c r="AE221" s="1">
        <v>17273.900000000001</v>
      </c>
      <c r="AF221" s="1"/>
    </row>
    <row r="222" spans="2:32" x14ac:dyDescent="0.25">
      <c r="B222" s="1">
        <v>15850</v>
      </c>
      <c r="C222" s="2">
        <v>44644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50</v>
      </c>
      <c r="K222" s="1">
        <v>0</v>
      </c>
      <c r="L222" s="1">
        <v>50</v>
      </c>
      <c r="M222" s="1">
        <v>1.6</v>
      </c>
      <c r="N222" s="1">
        <v>0</v>
      </c>
      <c r="O222" s="1">
        <v>0</v>
      </c>
      <c r="P222" s="1">
        <v>17273.900000000001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/>
    </row>
    <row r="223" spans="2:32" x14ac:dyDescent="0.25">
      <c r="B223" s="1">
        <v>15850</v>
      </c>
      <c r="C223" s="2">
        <v>44651</v>
      </c>
      <c r="D223" s="1">
        <v>21</v>
      </c>
      <c r="E223" s="1">
        <v>1</v>
      </c>
      <c r="F223" s="1">
        <v>2</v>
      </c>
      <c r="G223" s="1">
        <v>26.79</v>
      </c>
      <c r="H223" s="1">
        <v>105</v>
      </c>
      <c r="I223" s="1">
        <v>16.700000000000003</v>
      </c>
      <c r="J223" s="1">
        <v>3950</v>
      </c>
      <c r="K223" s="1">
        <v>5450</v>
      </c>
      <c r="L223" s="1">
        <v>50</v>
      </c>
      <c r="M223" s="1">
        <v>99.4</v>
      </c>
      <c r="N223" s="1">
        <v>50</v>
      </c>
      <c r="O223" s="1">
        <v>108.4</v>
      </c>
      <c r="P223" s="1">
        <v>17273.900000000001</v>
      </c>
      <c r="Q223" s="1">
        <v>15850</v>
      </c>
      <c r="R223" s="1">
        <v>44651</v>
      </c>
      <c r="S223" s="1">
        <v>1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4250</v>
      </c>
      <c r="Z223" s="1">
        <v>5250</v>
      </c>
      <c r="AA223" s="1">
        <v>850</v>
      </c>
      <c r="AB223" s="1">
        <v>1413.65</v>
      </c>
      <c r="AC223" s="1">
        <v>900</v>
      </c>
      <c r="AD223" s="1">
        <v>1640.35</v>
      </c>
      <c r="AE223" s="1">
        <v>17273.900000000001</v>
      </c>
      <c r="AF223" s="1"/>
    </row>
    <row r="224" spans="2:32" x14ac:dyDescent="0.25">
      <c r="B224" s="1">
        <v>15850</v>
      </c>
      <c r="C224" s="2">
        <v>44658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50</v>
      </c>
      <c r="K224" s="1">
        <v>0</v>
      </c>
      <c r="L224" s="1">
        <v>50</v>
      </c>
      <c r="M224" s="1">
        <v>0.1</v>
      </c>
      <c r="N224" s="1">
        <v>0</v>
      </c>
      <c r="O224" s="1">
        <v>0</v>
      </c>
      <c r="P224" s="1">
        <v>17273.900000000001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/>
    </row>
    <row r="225" spans="2:32" x14ac:dyDescent="0.25">
      <c r="B225" s="1">
        <v>15850</v>
      </c>
      <c r="C225" s="2">
        <v>44679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1900</v>
      </c>
      <c r="L225" s="1">
        <v>0</v>
      </c>
      <c r="M225" s="1">
        <v>0</v>
      </c>
      <c r="N225" s="1">
        <v>1750</v>
      </c>
      <c r="O225" s="1">
        <v>228.9</v>
      </c>
      <c r="P225" s="1">
        <v>17273.900000000001</v>
      </c>
      <c r="Q225" s="1">
        <v>15850</v>
      </c>
      <c r="R225" s="1">
        <v>44679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2550</v>
      </c>
      <c r="Z225" s="1">
        <v>1750</v>
      </c>
      <c r="AA225" s="1">
        <v>1750</v>
      </c>
      <c r="AB225" s="1">
        <v>1351.1</v>
      </c>
      <c r="AC225" s="1">
        <v>1750</v>
      </c>
      <c r="AD225" s="1">
        <v>1930.25</v>
      </c>
      <c r="AE225" s="1">
        <v>17273.900000000001</v>
      </c>
      <c r="AF225" s="1"/>
    </row>
    <row r="226" spans="2:32" x14ac:dyDescent="0.25">
      <c r="B226" s="1">
        <v>15850</v>
      </c>
      <c r="C226" s="2">
        <v>44616</v>
      </c>
      <c r="D226" s="1">
        <v>1689</v>
      </c>
      <c r="E226" s="1">
        <v>593</v>
      </c>
      <c r="F226" s="1">
        <v>13186</v>
      </c>
      <c r="G226" s="1">
        <v>36.11</v>
      </c>
      <c r="H226" s="1">
        <v>7.75</v>
      </c>
      <c r="I226" s="1">
        <v>-4.4499999999999993</v>
      </c>
      <c r="J226" s="1">
        <v>11100</v>
      </c>
      <c r="K226" s="1">
        <v>28600</v>
      </c>
      <c r="L226" s="1">
        <v>50</v>
      </c>
      <c r="M226" s="1">
        <v>7.75</v>
      </c>
      <c r="N226" s="1">
        <v>50</v>
      </c>
      <c r="O226" s="1">
        <v>7.85</v>
      </c>
      <c r="P226" s="1">
        <v>17273.900000000001</v>
      </c>
      <c r="Q226" s="1">
        <v>15850</v>
      </c>
      <c r="R226" s="1">
        <v>44616</v>
      </c>
      <c r="S226" s="1">
        <v>5</v>
      </c>
      <c r="T226" s="1">
        <v>0</v>
      </c>
      <c r="U226" s="1">
        <v>6</v>
      </c>
      <c r="V226" s="1">
        <v>0</v>
      </c>
      <c r="W226" s="1">
        <v>1427.35</v>
      </c>
      <c r="X226" s="1">
        <v>-31.900000000000091</v>
      </c>
      <c r="Y226" s="1">
        <v>7900</v>
      </c>
      <c r="Z226" s="1">
        <v>6450</v>
      </c>
      <c r="AA226" s="1">
        <v>1600</v>
      </c>
      <c r="AB226" s="1">
        <v>1372.5</v>
      </c>
      <c r="AC226" s="1">
        <v>50</v>
      </c>
      <c r="AD226" s="1">
        <v>1451.9</v>
      </c>
      <c r="AE226" s="1">
        <v>17273.900000000001</v>
      </c>
      <c r="AF226" s="1"/>
    </row>
    <row r="227" spans="2:32" x14ac:dyDescent="0.25">
      <c r="B227" s="1">
        <v>15850</v>
      </c>
      <c r="C227" s="2">
        <v>44630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2100</v>
      </c>
      <c r="K227" s="1">
        <v>0</v>
      </c>
      <c r="L227" s="1">
        <v>300</v>
      </c>
      <c r="M227" s="1">
        <v>8.5500000000000007</v>
      </c>
      <c r="N227" s="1">
        <v>0</v>
      </c>
      <c r="O227" s="1">
        <v>0</v>
      </c>
      <c r="P227" s="1">
        <v>17273.900000000001</v>
      </c>
      <c r="Q227" s="1">
        <v>15850</v>
      </c>
      <c r="R227" s="1">
        <v>44630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1850</v>
      </c>
      <c r="Z227" s="1">
        <v>1750</v>
      </c>
      <c r="AA227" s="1">
        <v>1850</v>
      </c>
      <c r="AB227" s="1">
        <v>1294.3499999999999</v>
      </c>
      <c r="AC227" s="1">
        <v>1750</v>
      </c>
      <c r="AD227" s="1">
        <v>1699.25</v>
      </c>
      <c r="AE227" s="1">
        <v>17273.900000000001</v>
      </c>
      <c r="AF227" s="1"/>
    </row>
    <row r="228" spans="2:32" x14ac:dyDescent="0.25">
      <c r="B228" s="1">
        <v>15900</v>
      </c>
      <c r="C228" s="2">
        <v>44623</v>
      </c>
      <c r="D228" s="1">
        <v>770</v>
      </c>
      <c r="E228" s="1">
        <v>544</v>
      </c>
      <c r="F228" s="1">
        <v>2778</v>
      </c>
      <c r="G228" s="1">
        <v>31.37</v>
      </c>
      <c r="H228" s="1">
        <v>30.5</v>
      </c>
      <c r="I228" s="1">
        <v>-3.3999999999999986</v>
      </c>
      <c r="J228" s="1">
        <v>2350</v>
      </c>
      <c r="K228" s="1">
        <v>5150</v>
      </c>
      <c r="L228" s="1">
        <v>100</v>
      </c>
      <c r="M228" s="1">
        <v>30.6</v>
      </c>
      <c r="N228" s="1">
        <v>100</v>
      </c>
      <c r="O228" s="1">
        <v>30.8</v>
      </c>
      <c r="P228" s="1">
        <v>17273.900000000001</v>
      </c>
      <c r="Q228" s="1">
        <v>15900</v>
      </c>
      <c r="R228" s="1">
        <v>44623</v>
      </c>
      <c r="S228" s="1">
        <v>1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2950</v>
      </c>
      <c r="Z228" s="1">
        <v>2950</v>
      </c>
      <c r="AA228" s="1">
        <v>100</v>
      </c>
      <c r="AB228" s="1">
        <v>1404.6</v>
      </c>
      <c r="AC228" s="1">
        <v>200</v>
      </c>
      <c r="AD228" s="1">
        <v>1455.2</v>
      </c>
      <c r="AE228" s="1">
        <v>17273.900000000001</v>
      </c>
      <c r="AF228" s="1"/>
    </row>
    <row r="229" spans="2:32" x14ac:dyDescent="0.25">
      <c r="B229" s="1">
        <v>15900</v>
      </c>
      <c r="C229" s="2">
        <v>44637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4750</v>
      </c>
      <c r="K229" s="1">
        <v>0</v>
      </c>
      <c r="L229" s="1">
        <v>300</v>
      </c>
      <c r="M229" s="1">
        <v>37</v>
      </c>
      <c r="N229" s="1">
        <v>0</v>
      </c>
      <c r="O229" s="1">
        <v>0</v>
      </c>
      <c r="P229" s="1">
        <v>17273.900000000001</v>
      </c>
      <c r="Q229" s="1">
        <v>15900</v>
      </c>
      <c r="R229" s="1">
        <v>44637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1750</v>
      </c>
      <c r="AA229" s="1">
        <v>0</v>
      </c>
      <c r="AB229" s="1">
        <v>0</v>
      </c>
      <c r="AC229" s="1">
        <v>1750</v>
      </c>
      <c r="AD229" s="1">
        <v>1810.9</v>
      </c>
      <c r="AE229" s="1">
        <v>17273.900000000001</v>
      </c>
      <c r="AF229" s="1"/>
    </row>
    <row r="230" spans="2:32" x14ac:dyDescent="0.25">
      <c r="B230" s="1">
        <v>15900</v>
      </c>
      <c r="C230" s="2">
        <v>44644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7150</v>
      </c>
      <c r="K230" s="1">
        <v>0</v>
      </c>
      <c r="L230" s="1">
        <v>300</v>
      </c>
      <c r="M230" s="1">
        <v>45.5</v>
      </c>
      <c r="N230" s="1">
        <v>0</v>
      </c>
      <c r="O230" s="1">
        <v>0</v>
      </c>
      <c r="P230" s="1">
        <v>17273.900000000001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/>
    </row>
    <row r="231" spans="2:32" x14ac:dyDescent="0.25">
      <c r="B231" s="1">
        <v>15900</v>
      </c>
      <c r="C231" s="2">
        <v>44651</v>
      </c>
      <c r="D231" s="1">
        <v>2206</v>
      </c>
      <c r="E231" s="1">
        <v>459</v>
      </c>
      <c r="F231" s="1">
        <v>2740</v>
      </c>
      <c r="G231" s="1">
        <v>26.63</v>
      </c>
      <c r="H231" s="1">
        <v>111.1</v>
      </c>
      <c r="I231" s="1">
        <v>2.5</v>
      </c>
      <c r="J231" s="1">
        <v>15600</v>
      </c>
      <c r="K231" s="1">
        <v>15800</v>
      </c>
      <c r="L231" s="1">
        <v>900</v>
      </c>
      <c r="M231" s="1">
        <v>110.1</v>
      </c>
      <c r="N231" s="1">
        <v>650</v>
      </c>
      <c r="O231" s="1">
        <v>111.05</v>
      </c>
      <c r="P231" s="1">
        <v>17273.900000000001</v>
      </c>
      <c r="Q231" s="1">
        <v>15900</v>
      </c>
      <c r="R231" s="1">
        <v>44651</v>
      </c>
      <c r="S231" s="1">
        <v>1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4600</v>
      </c>
      <c r="Z231" s="1">
        <v>4700</v>
      </c>
      <c r="AA231" s="1">
        <v>50</v>
      </c>
      <c r="AB231" s="1">
        <v>1502.65</v>
      </c>
      <c r="AC231" s="1">
        <v>50</v>
      </c>
      <c r="AD231" s="1">
        <v>1557.95</v>
      </c>
      <c r="AE231" s="1">
        <v>17273.900000000001</v>
      </c>
      <c r="AF231" s="1"/>
    </row>
    <row r="232" spans="2:32" x14ac:dyDescent="0.25">
      <c r="B232" s="1">
        <v>15900</v>
      </c>
      <c r="C232" s="2">
        <v>44658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2150</v>
      </c>
      <c r="K232" s="1">
        <v>0</v>
      </c>
      <c r="L232" s="1">
        <v>300</v>
      </c>
      <c r="M232" s="1">
        <v>23</v>
      </c>
      <c r="N232" s="1">
        <v>0</v>
      </c>
      <c r="O232" s="1">
        <v>0</v>
      </c>
      <c r="P232" s="1">
        <v>17273.900000000001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/>
    </row>
    <row r="233" spans="2:32" x14ac:dyDescent="0.25">
      <c r="B233" s="1">
        <v>15900</v>
      </c>
      <c r="C233" s="2">
        <v>44664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600</v>
      </c>
      <c r="K233" s="1">
        <v>0</v>
      </c>
      <c r="L233" s="1">
        <v>600</v>
      </c>
      <c r="M233" s="1">
        <v>1.75</v>
      </c>
      <c r="N233" s="1">
        <v>0</v>
      </c>
      <c r="O233" s="1">
        <v>0</v>
      </c>
      <c r="P233" s="1">
        <v>17273.900000000001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/>
    </row>
    <row r="234" spans="2:32" x14ac:dyDescent="0.25">
      <c r="B234" s="1">
        <v>15900</v>
      </c>
      <c r="C234" s="2">
        <v>44679</v>
      </c>
      <c r="D234" s="1">
        <v>321</v>
      </c>
      <c r="E234" s="1">
        <v>75</v>
      </c>
      <c r="F234" s="1">
        <v>161</v>
      </c>
      <c r="G234" s="1">
        <v>25.57</v>
      </c>
      <c r="H234" s="1">
        <v>179.55</v>
      </c>
      <c r="I234" s="1">
        <v>9.9000000000000057</v>
      </c>
      <c r="J234" s="1">
        <v>5550</v>
      </c>
      <c r="K234" s="1">
        <v>6350</v>
      </c>
      <c r="L234" s="1">
        <v>50</v>
      </c>
      <c r="M234" s="1">
        <v>173.6</v>
      </c>
      <c r="N234" s="1">
        <v>50</v>
      </c>
      <c r="O234" s="1">
        <v>177.95</v>
      </c>
      <c r="P234" s="1">
        <v>17273.900000000001</v>
      </c>
      <c r="Q234" s="1">
        <v>15900</v>
      </c>
      <c r="R234" s="1">
        <v>44679</v>
      </c>
      <c r="S234" s="1">
        <v>1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3650</v>
      </c>
      <c r="Z234" s="1">
        <v>3650</v>
      </c>
      <c r="AA234" s="1">
        <v>100</v>
      </c>
      <c r="AB234" s="1">
        <v>1593.9</v>
      </c>
      <c r="AC234" s="1">
        <v>100</v>
      </c>
      <c r="AD234" s="1">
        <v>1717.8</v>
      </c>
      <c r="AE234" s="1">
        <v>17273.900000000001</v>
      </c>
      <c r="AF234" s="1"/>
    </row>
    <row r="235" spans="2:32" x14ac:dyDescent="0.25">
      <c r="B235" s="1">
        <v>15900</v>
      </c>
      <c r="C235" s="2">
        <v>44616</v>
      </c>
      <c r="D235" s="1">
        <v>14450</v>
      </c>
      <c r="E235" s="1">
        <v>6702</v>
      </c>
      <c r="F235" s="1">
        <v>88648</v>
      </c>
      <c r="G235" s="1">
        <v>35.619999999999997</v>
      </c>
      <c r="H235" s="1">
        <v>8.5</v>
      </c>
      <c r="I235" s="1">
        <v>-5.1999999999999993</v>
      </c>
      <c r="J235" s="1">
        <v>22500</v>
      </c>
      <c r="K235" s="1">
        <v>64000</v>
      </c>
      <c r="L235" s="1">
        <v>2450</v>
      </c>
      <c r="M235" s="1">
        <v>8.4499999999999993</v>
      </c>
      <c r="N235" s="1">
        <v>2650</v>
      </c>
      <c r="O235" s="1">
        <v>8.5500000000000007</v>
      </c>
      <c r="P235" s="1">
        <v>17273.900000000001</v>
      </c>
      <c r="Q235" s="1">
        <v>15900</v>
      </c>
      <c r="R235" s="1">
        <v>44616</v>
      </c>
      <c r="S235" s="1">
        <v>42</v>
      </c>
      <c r="T235" s="1">
        <v>0</v>
      </c>
      <c r="U235" s="1">
        <v>7</v>
      </c>
      <c r="V235" s="1">
        <v>0</v>
      </c>
      <c r="W235" s="1">
        <v>1395.6</v>
      </c>
      <c r="X235" s="1">
        <v>-113.45000000000005</v>
      </c>
      <c r="Y235" s="1">
        <v>15150</v>
      </c>
      <c r="Z235" s="1">
        <v>13450</v>
      </c>
      <c r="AA235" s="1">
        <v>200</v>
      </c>
      <c r="AB235" s="1">
        <v>1365.2</v>
      </c>
      <c r="AC235" s="1">
        <v>200</v>
      </c>
      <c r="AD235" s="1">
        <v>1391.95</v>
      </c>
      <c r="AE235" s="1">
        <v>17273.900000000001</v>
      </c>
      <c r="AF235" s="1"/>
    </row>
    <row r="236" spans="2:32" x14ac:dyDescent="0.25">
      <c r="B236" s="1">
        <v>15900</v>
      </c>
      <c r="C236" s="2">
        <v>44630</v>
      </c>
      <c r="D236" s="1">
        <v>11</v>
      </c>
      <c r="E236" s="1">
        <v>11</v>
      </c>
      <c r="F236" s="1">
        <v>79</v>
      </c>
      <c r="G236" s="1">
        <v>29.93</v>
      </c>
      <c r="H236" s="1">
        <v>56</v>
      </c>
      <c r="I236" s="1">
        <v>-34.049999999999997</v>
      </c>
      <c r="J236" s="1">
        <v>4950</v>
      </c>
      <c r="K236" s="1">
        <v>0</v>
      </c>
      <c r="L236" s="1">
        <v>50</v>
      </c>
      <c r="M236" s="1">
        <v>50.1</v>
      </c>
      <c r="N236" s="1">
        <v>0</v>
      </c>
      <c r="O236" s="1">
        <v>0</v>
      </c>
      <c r="P236" s="1">
        <v>17273.900000000001</v>
      </c>
      <c r="Q236" s="1">
        <v>15900</v>
      </c>
      <c r="R236" s="1">
        <v>44630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2000</v>
      </c>
      <c r="Z236" s="1">
        <v>1800</v>
      </c>
      <c r="AA236" s="1">
        <v>1950</v>
      </c>
      <c r="AB236" s="1">
        <v>1009.95</v>
      </c>
      <c r="AC236" s="1">
        <v>1750</v>
      </c>
      <c r="AD236" s="1">
        <v>1581.4</v>
      </c>
      <c r="AE236" s="1">
        <v>17273.900000000001</v>
      </c>
      <c r="AF236" s="1"/>
    </row>
    <row r="237" spans="2:32" x14ac:dyDescent="0.25">
      <c r="B237" s="1">
        <v>15950</v>
      </c>
      <c r="C237" s="2">
        <v>44623</v>
      </c>
      <c r="D237" s="1">
        <v>82</v>
      </c>
      <c r="E237" s="1">
        <v>63</v>
      </c>
      <c r="F237" s="1">
        <v>347</v>
      </c>
      <c r="G237" s="1">
        <v>31.08</v>
      </c>
      <c r="H237" s="1">
        <v>34.6</v>
      </c>
      <c r="I237" s="1">
        <v>0.10000000000000142</v>
      </c>
      <c r="J237" s="1">
        <v>1450</v>
      </c>
      <c r="K237" s="1">
        <v>3500</v>
      </c>
      <c r="L237" s="1">
        <v>100</v>
      </c>
      <c r="M237" s="1">
        <v>32.700000000000003</v>
      </c>
      <c r="N237" s="1">
        <v>100</v>
      </c>
      <c r="O237" s="1">
        <v>33.65</v>
      </c>
      <c r="P237" s="1">
        <v>17273.900000000001</v>
      </c>
      <c r="Q237" s="1">
        <v>15950</v>
      </c>
      <c r="R237" s="1">
        <v>44623</v>
      </c>
      <c r="S237" s="1">
        <v>0</v>
      </c>
      <c r="T237" s="1">
        <v>0</v>
      </c>
      <c r="U237" s="1">
        <v>0</v>
      </c>
      <c r="V237" s="1">
        <v>25.3</v>
      </c>
      <c r="W237" s="1">
        <v>1391.8</v>
      </c>
      <c r="X237" s="1">
        <v>-52.150000000000091</v>
      </c>
      <c r="Y237" s="1">
        <v>5400</v>
      </c>
      <c r="Z237" s="1">
        <v>3600</v>
      </c>
      <c r="AA237" s="1">
        <v>1250</v>
      </c>
      <c r="AB237" s="1">
        <v>1332.05</v>
      </c>
      <c r="AC237" s="1">
        <v>200</v>
      </c>
      <c r="AD237" s="1">
        <v>1404.75</v>
      </c>
      <c r="AE237" s="1">
        <v>17273.900000000001</v>
      </c>
      <c r="AF237" s="1"/>
    </row>
    <row r="238" spans="2:32" x14ac:dyDescent="0.25">
      <c r="B238" s="1">
        <v>15950</v>
      </c>
      <c r="C238" s="2">
        <v>44630</v>
      </c>
      <c r="D238" s="1">
        <v>1</v>
      </c>
      <c r="E238" s="1">
        <v>1</v>
      </c>
      <c r="F238" s="1">
        <v>2</v>
      </c>
      <c r="G238" s="1">
        <v>29.89</v>
      </c>
      <c r="H238" s="1">
        <v>62.8</v>
      </c>
      <c r="I238" s="1">
        <v>-34.950000000000003</v>
      </c>
      <c r="J238" s="1">
        <v>3650</v>
      </c>
      <c r="K238" s="1">
        <v>50</v>
      </c>
      <c r="L238" s="1">
        <v>50</v>
      </c>
      <c r="M238" s="1">
        <v>56.35</v>
      </c>
      <c r="N238" s="1">
        <v>50</v>
      </c>
      <c r="O238" s="1">
        <v>65.75</v>
      </c>
      <c r="P238" s="1">
        <v>17273.900000000001</v>
      </c>
      <c r="Q238" s="1">
        <v>15950</v>
      </c>
      <c r="R238" s="1">
        <v>44630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2000</v>
      </c>
      <c r="Z238" s="1">
        <v>1850</v>
      </c>
      <c r="AA238" s="1">
        <v>100</v>
      </c>
      <c r="AB238" s="1">
        <v>1002.45</v>
      </c>
      <c r="AC238" s="1">
        <v>50</v>
      </c>
      <c r="AD238" s="1">
        <v>1582.9</v>
      </c>
      <c r="AE238" s="1">
        <v>17273.900000000001</v>
      </c>
      <c r="AF238" s="1"/>
    </row>
    <row r="239" spans="2:32" x14ac:dyDescent="0.25">
      <c r="B239" s="1">
        <v>15950</v>
      </c>
      <c r="C239" s="2">
        <v>44637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2100</v>
      </c>
      <c r="K239" s="1">
        <v>0</v>
      </c>
      <c r="L239" s="1">
        <v>300</v>
      </c>
      <c r="M239" s="1">
        <v>15.1</v>
      </c>
      <c r="N239" s="1">
        <v>0</v>
      </c>
      <c r="O239" s="1">
        <v>0</v>
      </c>
      <c r="P239" s="1">
        <v>17273.900000000001</v>
      </c>
      <c r="Q239" s="1">
        <v>15950</v>
      </c>
      <c r="R239" s="1">
        <v>44637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1750</v>
      </c>
      <c r="AA239" s="1">
        <v>0</v>
      </c>
      <c r="AB239" s="1">
        <v>0</v>
      </c>
      <c r="AC239" s="1">
        <v>1750</v>
      </c>
      <c r="AD239" s="1">
        <v>2180.85</v>
      </c>
      <c r="AE239" s="1">
        <v>17273.900000000001</v>
      </c>
      <c r="AF239" s="1"/>
    </row>
    <row r="240" spans="2:32" x14ac:dyDescent="0.25">
      <c r="B240" s="1">
        <v>15950</v>
      </c>
      <c r="C240" s="2">
        <v>44644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50</v>
      </c>
      <c r="K240" s="1">
        <v>0</v>
      </c>
      <c r="L240" s="1">
        <v>50</v>
      </c>
      <c r="M240" s="1">
        <v>3.6</v>
      </c>
      <c r="N240" s="1">
        <v>0</v>
      </c>
      <c r="O240" s="1">
        <v>0</v>
      </c>
      <c r="P240" s="1">
        <v>17273.900000000001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/>
    </row>
    <row r="241" spans="2:32" x14ac:dyDescent="0.25">
      <c r="B241" s="1">
        <v>15950</v>
      </c>
      <c r="C241" s="2">
        <v>44651</v>
      </c>
      <c r="D241" s="1">
        <v>193</v>
      </c>
      <c r="E241" s="1">
        <v>0</v>
      </c>
      <c r="F241" s="1">
        <v>17</v>
      </c>
      <c r="G241" s="1">
        <v>27.2</v>
      </c>
      <c r="H241" s="1">
        <v>117.65</v>
      </c>
      <c r="I241" s="1">
        <v>7</v>
      </c>
      <c r="J241" s="1">
        <v>3200</v>
      </c>
      <c r="K241" s="1">
        <v>4900</v>
      </c>
      <c r="L241" s="1">
        <v>50</v>
      </c>
      <c r="M241" s="1">
        <v>114.25</v>
      </c>
      <c r="N241" s="1">
        <v>50</v>
      </c>
      <c r="O241" s="1">
        <v>120.85</v>
      </c>
      <c r="P241" s="1">
        <v>17273.900000000001</v>
      </c>
      <c r="Q241" s="1">
        <v>15950</v>
      </c>
      <c r="R241" s="1">
        <v>44651</v>
      </c>
      <c r="S241" s="1">
        <v>2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4100</v>
      </c>
      <c r="Z241" s="1">
        <v>5250</v>
      </c>
      <c r="AA241" s="1">
        <v>800</v>
      </c>
      <c r="AB241" s="1">
        <v>1316.55</v>
      </c>
      <c r="AC241" s="1">
        <v>700</v>
      </c>
      <c r="AD241" s="1">
        <v>1550.65</v>
      </c>
      <c r="AE241" s="1">
        <v>17273.900000000001</v>
      </c>
      <c r="AF241" s="1"/>
    </row>
    <row r="242" spans="2:32" x14ac:dyDescent="0.25">
      <c r="B242" s="1">
        <v>15950</v>
      </c>
      <c r="C242" s="2">
        <v>44616</v>
      </c>
      <c r="D242" s="1">
        <v>2741</v>
      </c>
      <c r="E242" s="1">
        <v>1039</v>
      </c>
      <c r="F242" s="1">
        <v>29706</v>
      </c>
      <c r="G242" s="1">
        <v>35.04</v>
      </c>
      <c r="H242" s="1">
        <v>9.4</v>
      </c>
      <c r="I242" s="1">
        <v>-4.4000000000000004</v>
      </c>
      <c r="J242" s="1">
        <v>10200</v>
      </c>
      <c r="K242" s="1">
        <v>30550</v>
      </c>
      <c r="L242" s="1">
        <v>200</v>
      </c>
      <c r="M242" s="1">
        <v>9.3000000000000007</v>
      </c>
      <c r="N242" s="1">
        <v>1200</v>
      </c>
      <c r="O242" s="1">
        <v>9.4</v>
      </c>
      <c r="P242" s="1">
        <v>17273.900000000001</v>
      </c>
      <c r="Q242" s="1">
        <v>15950</v>
      </c>
      <c r="R242" s="1">
        <v>44616</v>
      </c>
      <c r="S242" s="1">
        <v>7</v>
      </c>
      <c r="T242" s="1">
        <v>0</v>
      </c>
      <c r="U242" s="1">
        <v>2</v>
      </c>
      <c r="V242" s="1">
        <v>0</v>
      </c>
      <c r="W242" s="1">
        <v>1339.75</v>
      </c>
      <c r="X242" s="1">
        <v>-26.450000000000045</v>
      </c>
      <c r="Y242" s="1">
        <v>8200</v>
      </c>
      <c r="Z242" s="1">
        <v>6400</v>
      </c>
      <c r="AA242" s="1">
        <v>50</v>
      </c>
      <c r="AB242" s="1">
        <v>1321.5</v>
      </c>
      <c r="AC242" s="1">
        <v>1850</v>
      </c>
      <c r="AD242" s="1">
        <v>1387.8</v>
      </c>
      <c r="AE242" s="1">
        <v>17273.900000000001</v>
      </c>
      <c r="AF242" s="1"/>
    </row>
    <row r="243" spans="2:32" x14ac:dyDescent="0.25">
      <c r="B243" s="1">
        <v>15950</v>
      </c>
      <c r="C243" s="2">
        <v>44664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17273.900000000001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/>
    </row>
    <row r="244" spans="2:32" x14ac:dyDescent="0.25">
      <c r="B244" s="1">
        <v>15950</v>
      </c>
      <c r="C244" s="2">
        <v>44679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1850</v>
      </c>
      <c r="L244" s="1">
        <v>0</v>
      </c>
      <c r="M244" s="1">
        <v>0</v>
      </c>
      <c r="N244" s="1">
        <v>1750</v>
      </c>
      <c r="O244" s="1">
        <v>228.95</v>
      </c>
      <c r="P244" s="1">
        <v>17273.900000000001</v>
      </c>
      <c r="Q244" s="1">
        <v>15950</v>
      </c>
      <c r="R244" s="1">
        <v>44679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2450</v>
      </c>
      <c r="Z244" s="1">
        <v>1750</v>
      </c>
      <c r="AA244" s="1">
        <v>600</v>
      </c>
      <c r="AB244" s="1">
        <v>1301.05</v>
      </c>
      <c r="AC244" s="1">
        <v>1750</v>
      </c>
      <c r="AD244" s="1">
        <v>1852.5</v>
      </c>
      <c r="AE244" s="1">
        <v>17273.900000000001</v>
      </c>
      <c r="AF244" s="1"/>
    </row>
    <row r="245" spans="2:32" x14ac:dyDescent="0.25">
      <c r="B245" s="1">
        <v>15950</v>
      </c>
      <c r="C245" s="2">
        <v>44658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50</v>
      </c>
      <c r="K245" s="1">
        <v>0</v>
      </c>
      <c r="L245" s="1">
        <v>50</v>
      </c>
      <c r="M245" s="1">
        <v>0.1</v>
      </c>
      <c r="N245" s="1">
        <v>0</v>
      </c>
      <c r="O245" s="1">
        <v>0</v>
      </c>
      <c r="P245" s="1">
        <v>17273.900000000001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/>
    </row>
    <row r="246" spans="2:32" x14ac:dyDescent="0.25">
      <c r="B246" s="1">
        <v>16000</v>
      </c>
      <c r="C246" s="2">
        <v>44616</v>
      </c>
      <c r="D246" s="1">
        <v>84375</v>
      </c>
      <c r="E246" s="1">
        <v>23087</v>
      </c>
      <c r="F246" s="1">
        <v>350015</v>
      </c>
      <c r="G246" s="1">
        <v>34.72</v>
      </c>
      <c r="H246" s="1">
        <v>10.65</v>
      </c>
      <c r="I246" s="1">
        <v>-6.7000000000000011</v>
      </c>
      <c r="J246" s="1">
        <v>103850</v>
      </c>
      <c r="K246" s="1">
        <v>236100</v>
      </c>
      <c r="L246" s="1">
        <v>5850</v>
      </c>
      <c r="M246" s="1">
        <v>10.6</v>
      </c>
      <c r="N246" s="1">
        <v>850</v>
      </c>
      <c r="O246" s="1">
        <v>10.7</v>
      </c>
      <c r="P246" s="1">
        <v>17273.900000000001</v>
      </c>
      <c r="Q246" s="1">
        <v>16000</v>
      </c>
      <c r="R246" s="1">
        <v>44616</v>
      </c>
      <c r="S246" s="1">
        <v>6991</v>
      </c>
      <c r="T246" s="1">
        <v>85</v>
      </c>
      <c r="U246" s="1">
        <v>1340</v>
      </c>
      <c r="V246" s="1">
        <v>0</v>
      </c>
      <c r="W246" s="1">
        <v>1284</v>
      </c>
      <c r="X246" s="1">
        <v>-30.400000000000091</v>
      </c>
      <c r="Y246" s="1">
        <v>21600</v>
      </c>
      <c r="Z246" s="1">
        <v>17500</v>
      </c>
      <c r="AA246" s="1">
        <v>100</v>
      </c>
      <c r="AB246" s="1">
        <v>1284.45</v>
      </c>
      <c r="AC246" s="1">
        <v>50</v>
      </c>
      <c r="AD246" s="1">
        <v>1288.75</v>
      </c>
      <c r="AE246" s="1">
        <v>17273.900000000001</v>
      </c>
      <c r="AF246" s="1"/>
    </row>
    <row r="247" spans="2:32" x14ac:dyDescent="0.25">
      <c r="B247" s="1">
        <v>16000</v>
      </c>
      <c r="C247" s="2">
        <v>44630</v>
      </c>
      <c r="D247" s="1">
        <v>662</v>
      </c>
      <c r="E247" s="1">
        <v>382</v>
      </c>
      <c r="F247" s="1">
        <v>1652</v>
      </c>
      <c r="G247" s="1">
        <v>29.68</v>
      </c>
      <c r="H247" s="1">
        <v>66.650000000000006</v>
      </c>
      <c r="I247" s="1">
        <v>-6.0999999999999943</v>
      </c>
      <c r="J247" s="1">
        <v>17950</v>
      </c>
      <c r="K247" s="1">
        <v>15100</v>
      </c>
      <c r="L247" s="1">
        <v>100</v>
      </c>
      <c r="M247" s="1">
        <v>66.05</v>
      </c>
      <c r="N247" s="1">
        <v>100</v>
      </c>
      <c r="O247" s="1">
        <v>66.55</v>
      </c>
      <c r="P247" s="1">
        <v>17273.900000000001</v>
      </c>
      <c r="Q247" s="1">
        <v>16000</v>
      </c>
      <c r="R247" s="1">
        <v>44630</v>
      </c>
      <c r="S247" s="1">
        <v>1</v>
      </c>
      <c r="T247" s="1">
        <v>0</v>
      </c>
      <c r="U247" s="1">
        <v>1</v>
      </c>
      <c r="V247" s="1">
        <v>21.8</v>
      </c>
      <c r="W247" s="1">
        <v>1378.85</v>
      </c>
      <c r="X247" s="1">
        <v>146.75</v>
      </c>
      <c r="Y247" s="1">
        <v>2600</v>
      </c>
      <c r="Z247" s="1">
        <v>2600</v>
      </c>
      <c r="AA247" s="1">
        <v>300</v>
      </c>
      <c r="AB247" s="1">
        <v>1237.2</v>
      </c>
      <c r="AC247" s="1">
        <v>300</v>
      </c>
      <c r="AD247" s="1">
        <v>1443.45</v>
      </c>
      <c r="AE247" s="1">
        <v>17273.900000000001</v>
      </c>
      <c r="AF247" s="1"/>
    </row>
    <row r="248" spans="2:32" x14ac:dyDescent="0.25">
      <c r="B248" s="1">
        <v>16000</v>
      </c>
      <c r="C248" s="2">
        <v>44637</v>
      </c>
      <c r="D248" s="1">
        <v>173</v>
      </c>
      <c r="E248" s="1">
        <v>27</v>
      </c>
      <c r="F248" s="1">
        <v>155</v>
      </c>
      <c r="G248" s="1">
        <v>28.98</v>
      </c>
      <c r="H248" s="1">
        <v>92.25</v>
      </c>
      <c r="I248" s="1">
        <v>-3.8499999999999943</v>
      </c>
      <c r="J248" s="1">
        <v>4900</v>
      </c>
      <c r="K248" s="1">
        <v>4150</v>
      </c>
      <c r="L248" s="1">
        <v>50</v>
      </c>
      <c r="M248" s="1">
        <v>91.65</v>
      </c>
      <c r="N248" s="1">
        <v>100</v>
      </c>
      <c r="O248" s="1">
        <v>94.75</v>
      </c>
      <c r="P248" s="1">
        <v>17273.900000000001</v>
      </c>
      <c r="Q248" s="1">
        <v>16000</v>
      </c>
      <c r="R248" s="1">
        <v>44637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1750</v>
      </c>
      <c r="AA248" s="1">
        <v>0</v>
      </c>
      <c r="AB248" s="1">
        <v>0</v>
      </c>
      <c r="AC248" s="1">
        <v>1750</v>
      </c>
      <c r="AD248" s="1">
        <v>1700.65</v>
      </c>
      <c r="AE248" s="1">
        <v>17273.900000000001</v>
      </c>
      <c r="AF248" s="1"/>
    </row>
    <row r="249" spans="2:32" x14ac:dyDescent="0.25">
      <c r="B249" s="1">
        <v>16000</v>
      </c>
      <c r="C249" s="2">
        <v>44644</v>
      </c>
      <c r="D249" s="1">
        <v>208</v>
      </c>
      <c r="E249" s="1">
        <v>16</v>
      </c>
      <c r="F249" s="1">
        <v>161</v>
      </c>
      <c r="G249" s="1">
        <v>27.04</v>
      </c>
      <c r="H249" s="1">
        <v>107.1</v>
      </c>
      <c r="I249" s="1">
        <v>2.8499999999999943</v>
      </c>
      <c r="J249" s="1">
        <v>7400</v>
      </c>
      <c r="K249" s="1">
        <v>6200</v>
      </c>
      <c r="L249" s="1">
        <v>50</v>
      </c>
      <c r="M249" s="1">
        <v>106.2</v>
      </c>
      <c r="N249" s="1">
        <v>100</v>
      </c>
      <c r="O249" s="1">
        <v>108.8</v>
      </c>
      <c r="P249" s="1">
        <v>17273.900000000001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/>
    </row>
    <row r="250" spans="2:32" x14ac:dyDescent="0.25">
      <c r="B250" s="1">
        <v>16000</v>
      </c>
      <c r="C250" s="2">
        <v>44651</v>
      </c>
      <c r="D250" s="1">
        <v>52471</v>
      </c>
      <c r="E250" s="1">
        <v>2010</v>
      </c>
      <c r="F250" s="1">
        <v>15985</v>
      </c>
      <c r="G250" s="1">
        <v>26.54</v>
      </c>
      <c r="H250" s="1">
        <v>124.8</v>
      </c>
      <c r="I250" s="1">
        <v>3.5</v>
      </c>
      <c r="J250" s="1">
        <v>41900</v>
      </c>
      <c r="K250" s="1">
        <v>42050</v>
      </c>
      <c r="L250" s="1">
        <v>50</v>
      </c>
      <c r="M250" s="1">
        <v>125</v>
      </c>
      <c r="N250" s="1">
        <v>500</v>
      </c>
      <c r="O250" s="1">
        <v>125.65</v>
      </c>
      <c r="P250" s="1">
        <v>17273.900000000001</v>
      </c>
      <c r="Q250" s="1">
        <v>16000</v>
      </c>
      <c r="R250" s="1">
        <v>44651</v>
      </c>
      <c r="S250" s="1">
        <v>6288</v>
      </c>
      <c r="T250" s="1">
        <v>286</v>
      </c>
      <c r="U250" s="1">
        <v>869</v>
      </c>
      <c r="V250" s="1">
        <v>0</v>
      </c>
      <c r="W250" s="1">
        <v>1439.5</v>
      </c>
      <c r="X250" s="1">
        <v>-7.8499999999999091</v>
      </c>
      <c r="Y250" s="1">
        <v>15300</v>
      </c>
      <c r="Z250" s="1">
        <v>15500</v>
      </c>
      <c r="AA250" s="1">
        <v>200</v>
      </c>
      <c r="AB250" s="1">
        <v>1437.3</v>
      </c>
      <c r="AC250" s="1">
        <v>50</v>
      </c>
      <c r="AD250" s="1">
        <v>1438.75</v>
      </c>
      <c r="AE250" s="1">
        <v>17273.900000000001</v>
      </c>
      <c r="AF250" s="1"/>
    </row>
    <row r="251" spans="2:32" x14ac:dyDescent="0.25">
      <c r="B251" s="1">
        <v>16000</v>
      </c>
      <c r="C251" s="2">
        <v>44658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1850</v>
      </c>
      <c r="K251" s="1">
        <v>0</v>
      </c>
      <c r="L251" s="1">
        <v>300</v>
      </c>
      <c r="M251" s="1">
        <v>47</v>
      </c>
      <c r="N251" s="1">
        <v>0</v>
      </c>
      <c r="O251" s="1">
        <v>0</v>
      </c>
      <c r="P251" s="1">
        <v>17273.900000000001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/>
    </row>
    <row r="252" spans="2:32" x14ac:dyDescent="0.25">
      <c r="B252" s="1">
        <v>16000</v>
      </c>
      <c r="C252" s="2">
        <v>44664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600</v>
      </c>
      <c r="K252" s="1">
        <v>0</v>
      </c>
      <c r="L252" s="1">
        <v>300</v>
      </c>
      <c r="M252" s="1">
        <v>52.5</v>
      </c>
      <c r="N252" s="1">
        <v>0</v>
      </c>
      <c r="O252" s="1">
        <v>0</v>
      </c>
      <c r="P252" s="1">
        <v>17273.900000000001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/>
    </row>
    <row r="253" spans="2:32" x14ac:dyDescent="0.25">
      <c r="B253" s="1">
        <v>16000</v>
      </c>
      <c r="C253" s="2">
        <v>44679</v>
      </c>
      <c r="D253" s="1">
        <v>4455</v>
      </c>
      <c r="E253" s="1">
        <v>498</v>
      </c>
      <c r="F253" s="1">
        <v>1674</v>
      </c>
      <c r="G253" s="1">
        <v>25.04</v>
      </c>
      <c r="H253" s="1">
        <v>188.4</v>
      </c>
      <c r="I253" s="1">
        <v>10.599999999999994</v>
      </c>
      <c r="J253" s="1">
        <v>21300</v>
      </c>
      <c r="K253" s="1">
        <v>20050</v>
      </c>
      <c r="L253" s="1">
        <v>600</v>
      </c>
      <c r="M253" s="1">
        <v>188</v>
      </c>
      <c r="N253" s="1">
        <v>100</v>
      </c>
      <c r="O253" s="1">
        <v>188.7</v>
      </c>
      <c r="P253" s="1">
        <v>17273.900000000001</v>
      </c>
      <c r="Q253" s="1">
        <v>16000</v>
      </c>
      <c r="R253" s="1">
        <v>44679</v>
      </c>
      <c r="S253" s="1">
        <v>252</v>
      </c>
      <c r="T253" s="1">
        <v>5</v>
      </c>
      <c r="U253" s="1">
        <v>40</v>
      </c>
      <c r="V253" s="1">
        <v>0</v>
      </c>
      <c r="W253" s="1">
        <v>1545.4</v>
      </c>
      <c r="X253" s="1">
        <v>-14.099999999999909</v>
      </c>
      <c r="Y253" s="1">
        <v>7250</v>
      </c>
      <c r="Z253" s="1">
        <v>7100</v>
      </c>
      <c r="AA253" s="1">
        <v>250</v>
      </c>
      <c r="AB253" s="1">
        <v>1534.8</v>
      </c>
      <c r="AC253" s="1">
        <v>250</v>
      </c>
      <c r="AD253" s="1">
        <v>1547.45</v>
      </c>
      <c r="AE253" s="1">
        <v>17273.900000000001</v>
      </c>
      <c r="AF253" s="1"/>
    </row>
    <row r="254" spans="2:32" x14ac:dyDescent="0.25">
      <c r="B254" s="1">
        <v>16000</v>
      </c>
      <c r="C254" s="2">
        <v>44742</v>
      </c>
      <c r="D254" s="1">
        <v>5334</v>
      </c>
      <c r="E254" s="1">
        <v>-43</v>
      </c>
      <c r="F254" s="1">
        <v>189</v>
      </c>
      <c r="G254" s="1">
        <v>25.28</v>
      </c>
      <c r="H254" s="1">
        <v>335</v>
      </c>
      <c r="I254" s="1">
        <v>13.449999999999989</v>
      </c>
      <c r="J254" s="1">
        <v>26250</v>
      </c>
      <c r="K254" s="1">
        <v>6450</v>
      </c>
      <c r="L254" s="1">
        <v>50</v>
      </c>
      <c r="M254" s="1">
        <v>335</v>
      </c>
      <c r="N254" s="1">
        <v>50</v>
      </c>
      <c r="O254" s="1">
        <v>338.95</v>
      </c>
      <c r="P254" s="1">
        <v>17273.900000000001</v>
      </c>
      <c r="Q254" s="1">
        <v>16000</v>
      </c>
      <c r="R254" s="1">
        <v>44742</v>
      </c>
      <c r="S254" s="1">
        <v>5</v>
      </c>
      <c r="T254" s="1">
        <v>0</v>
      </c>
      <c r="U254" s="1">
        <v>1</v>
      </c>
      <c r="V254" s="1">
        <v>0</v>
      </c>
      <c r="W254" s="1">
        <v>1650</v>
      </c>
      <c r="X254" s="1">
        <v>-150</v>
      </c>
      <c r="Y254" s="1">
        <v>550</v>
      </c>
      <c r="Z254" s="1">
        <v>850</v>
      </c>
      <c r="AA254" s="1">
        <v>50</v>
      </c>
      <c r="AB254" s="1">
        <v>1653.75</v>
      </c>
      <c r="AC254" s="1">
        <v>50</v>
      </c>
      <c r="AD254" s="1">
        <v>1799.9</v>
      </c>
      <c r="AE254" s="1">
        <v>17273.900000000001</v>
      </c>
      <c r="AF254" s="1"/>
    </row>
    <row r="255" spans="2:32" x14ac:dyDescent="0.25">
      <c r="B255" s="1">
        <v>16000</v>
      </c>
      <c r="C255" s="2">
        <v>44833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2650</v>
      </c>
      <c r="K255" s="1">
        <v>0</v>
      </c>
      <c r="L255" s="1">
        <v>750</v>
      </c>
      <c r="M255" s="1">
        <v>305.05</v>
      </c>
      <c r="N255" s="1">
        <v>0</v>
      </c>
      <c r="O255" s="1">
        <v>0</v>
      </c>
      <c r="P255" s="1">
        <v>17273.900000000001</v>
      </c>
      <c r="Q255" s="1">
        <v>16000</v>
      </c>
      <c r="R255" s="1">
        <v>44833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900</v>
      </c>
      <c r="Z255" s="1">
        <v>0</v>
      </c>
      <c r="AA255" s="1">
        <v>900</v>
      </c>
      <c r="AB255" s="1">
        <v>1094.7</v>
      </c>
      <c r="AC255" s="1">
        <v>0</v>
      </c>
      <c r="AD255" s="1">
        <v>0</v>
      </c>
      <c r="AE255" s="1">
        <v>17273.900000000001</v>
      </c>
      <c r="AF255" s="1"/>
    </row>
    <row r="256" spans="2:32" x14ac:dyDescent="0.25">
      <c r="B256" s="1">
        <v>16000</v>
      </c>
      <c r="C256" s="2">
        <v>44924</v>
      </c>
      <c r="D256" s="1">
        <v>1370</v>
      </c>
      <c r="E256" s="1">
        <v>19</v>
      </c>
      <c r="F256" s="1">
        <v>66</v>
      </c>
      <c r="G256" s="1">
        <v>25.33</v>
      </c>
      <c r="H256" s="1">
        <v>530</v>
      </c>
      <c r="I256" s="1">
        <v>22.75</v>
      </c>
      <c r="J256" s="1">
        <v>7950</v>
      </c>
      <c r="K256" s="1">
        <v>4050</v>
      </c>
      <c r="L256" s="1">
        <v>200</v>
      </c>
      <c r="M256" s="1">
        <v>512.9</v>
      </c>
      <c r="N256" s="1">
        <v>100</v>
      </c>
      <c r="O256" s="1">
        <v>530</v>
      </c>
      <c r="P256" s="1">
        <v>17273.900000000001</v>
      </c>
      <c r="Q256" s="1">
        <v>16000</v>
      </c>
      <c r="R256" s="1">
        <v>44924</v>
      </c>
      <c r="S256" s="1">
        <v>937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4050</v>
      </c>
      <c r="Z256" s="1">
        <v>2250</v>
      </c>
      <c r="AA256" s="1">
        <v>50</v>
      </c>
      <c r="AB256" s="1">
        <v>2104.25</v>
      </c>
      <c r="AC256" s="1">
        <v>50</v>
      </c>
      <c r="AD256" s="1">
        <v>2352.25</v>
      </c>
      <c r="AE256" s="1">
        <v>17273.900000000001</v>
      </c>
      <c r="AF256" s="1"/>
    </row>
    <row r="257" spans="2:32" x14ac:dyDescent="0.25">
      <c r="B257" s="1">
        <v>16000</v>
      </c>
      <c r="C257" s="2">
        <v>45106</v>
      </c>
      <c r="D257" s="1">
        <v>6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2850</v>
      </c>
      <c r="K257" s="1">
        <v>200</v>
      </c>
      <c r="L257" s="1">
        <v>750</v>
      </c>
      <c r="M257" s="1">
        <v>465.05</v>
      </c>
      <c r="N257" s="1">
        <v>100</v>
      </c>
      <c r="O257" s="1">
        <v>1719.9</v>
      </c>
      <c r="P257" s="1">
        <v>17273.900000000001</v>
      </c>
      <c r="Q257" s="1">
        <v>16000</v>
      </c>
      <c r="R257" s="1">
        <v>45106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750</v>
      </c>
      <c r="Z257" s="1">
        <v>0</v>
      </c>
      <c r="AA257" s="1">
        <v>750</v>
      </c>
      <c r="AB257" s="1">
        <v>1610.25</v>
      </c>
      <c r="AC257" s="1">
        <v>0</v>
      </c>
      <c r="AD257" s="1">
        <v>0</v>
      </c>
      <c r="AE257" s="1">
        <v>17273.900000000001</v>
      </c>
      <c r="AF257" s="1"/>
    </row>
    <row r="258" spans="2:32" x14ac:dyDescent="0.25">
      <c r="B258" s="1">
        <v>16000</v>
      </c>
      <c r="C258" s="2">
        <v>45288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2400</v>
      </c>
      <c r="K258" s="1">
        <v>50</v>
      </c>
      <c r="L258" s="1">
        <v>750</v>
      </c>
      <c r="M258" s="1">
        <v>590.04999999999995</v>
      </c>
      <c r="N258" s="1">
        <v>50</v>
      </c>
      <c r="O258" s="1">
        <v>1980.4</v>
      </c>
      <c r="P258" s="1">
        <v>17273.900000000001</v>
      </c>
      <c r="Q258" s="1">
        <v>16000</v>
      </c>
      <c r="R258" s="1">
        <v>45288</v>
      </c>
      <c r="S258" s="1">
        <v>31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50</v>
      </c>
      <c r="AA258" s="1">
        <v>0</v>
      </c>
      <c r="AB258" s="1">
        <v>0</v>
      </c>
      <c r="AC258" s="1">
        <v>50</v>
      </c>
      <c r="AD258" s="1">
        <v>4968</v>
      </c>
      <c r="AE258" s="1">
        <v>17273.900000000001</v>
      </c>
      <c r="AF258" s="1"/>
    </row>
    <row r="259" spans="2:32" x14ac:dyDescent="0.25">
      <c r="B259" s="1">
        <v>16000</v>
      </c>
      <c r="C259" s="2">
        <v>45470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2550</v>
      </c>
      <c r="K259" s="1">
        <v>0</v>
      </c>
      <c r="L259" s="1">
        <v>750</v>
      </c>
      <c r="M259" s="1">
        <v>0.3</v>
      </c>
      <c r="N259" s="1">
        <v>0</v>
      </c>
      <c r="O259" s="1">
        <v>0</v>
      </c>
      <c r="P259" s="1">
        <v>17273.900000000001</v>
      </c>
      <c r="Q259" s="1">
        <v>16000</v>
      </c>
      <c r="R259" s="1">
        <v>45470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50</v>
      </c>
      <c r="AA259" s="1">
        <v>0</v>
      </c>
      <c r="AB259" s="1">
        <v>0</v>
      </c>
      <c r="AC259" s="1">
        <v>50</v>
      </c>
      <c r="AD259" s="1">
        <v>5502</v>
      </c>
      <c r="AE259" s="1">
        <v>17273.900000000001</v>
      </c>
      <c r="AF259" s="1"/>
    </row>
    <row r="260" spans="2:32" x14ac:dyDescent="0.25">
      <c r="B260" s="1">
        <v>16000</v>
      </c>
      <c r="C260" s="2">
        <v>45652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2550</v>
      </c>
      <c r="K260" s="1">
        <v>0</v>
      </c>
      <c r="L260" s="1">
        <v>750</v>
      </c>
      <c r="M260" s="1">
        <v>0.3</v>
      </c>
      <c r="N260" s="1">
        <v>0</v>
      </c>
      <c r="O260" s="1">
        <v>0</v>
      </c>
      <c r="P260" s="1">
        <v>17273.900000000001</v>
      </c>
      <c r="Q260" s="1">
        <v>16000</v>
      </c>
      <c r="R260" s="1">
        <v>45652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50</v>
      </c>
      <c r="AA260" s="1">
        <v>0</v>
      </c>
      <c r="AB260" s="1">
        <v>0</v>
      </c>
      <c r="AC260" s="1">
        <v>50</v>
      </c>
      <c r="AD260" s="1">
        <v>5991</v>
      </c>
      <c r="AE260" s="1">
        <v>17273.900000000001</v>
      </c>
      <c r="AF260" s="1"/>
    </row>
    <row r="261" spans="2:32" x14ac:dyDescent="0.25">
      <c r="B261" s="1">
        <v>16000</v>
      </c>
      <c r="C261" s="2">
        <v>45834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2550</v>
      </c>
      <c r="K261" s="1">
        <v>0</v>
      </c>
      <c r="L261" s="1">
        <v>750</v>
      </c>
      <c r="M261" s="1">
        <v>0.3</v>
      </c>
      <c r="N261" s="1">
        <v>0</v>
      </c>
      <c r="O261" s="1">
        <v>0</v>
      </c>
      <c r="P261" s="1">
        <v>17273.900000000001</v>
      </c>
      <c r="Q261" s="1">
        <v>16000</v>
      </c>
      <c r="R261" s="1">
        <v>45834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150</v>
      </c>
      <c r="AA261" s="1">
        <v>0</v>
      </c>
      <c r="AB261" s="1">
        <v>0</v>
      </c>
      <c r="AC261" s="1">
        <v>150</v>
      </c>
      <c r="AD261" s="1">
        <v>6445</v>
      </c>
      <c r="AE261" s="1">
        <v>17273.900000000001</v>
      </c>
      <c r="AF261" s="1"/>
    </row>
    <row r="262" spans="2:32" x14ac:dyDescent="0.25">
      <c r="B262" s="1">
        <v>16000</v>
      </c>
      <c r="C262" s="2">
        <v>46015</v>
      </c>
      <c r="D262" s="1">
        <v>1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2700</v>
      </c>
      <c r="K262" s="1">
        <v>50</v>
      </c>
      <c r="L262" s="1">
        <v>50</v>
      </c>
      <c r="M262" s="1">
        <v>674</v>
      </c>
      <c r="N262" s="1">
        <v>50</v>
      </c>
      <c r="O262" s="1">
        <v>2580.9499999999998</v>
      </c>
      <c r="P262" s="1">
        <v>17273.900000000001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/>
    </row>
    <row r="263" spans="2:32" x14ac:dyDescent="0.25">
      <c r="B263" s="1">
        <v>16000</v>
      </c>
      <c r="C263" s="2">
        <v>46198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2550</v>
      </c>
      <c r="K263" s="1">
        <v>0</v>
      </c>
      <c r="L263" s="1">
        <v>750</v>
      </c>
      <c r="M263" s="1">
        <v>0.3</v>
      </c>
      <c r="N263" s="1">
        <v>0</v>
      </c>
      <c r="O263" s="1">
        <v>0</v>
      </c>
      <c r="P263" s="1">
        <v>17273.900000000001</v>
      </c>
      <c r="Q263" s="1">
        <v>16000</v>
      </c>
      <c r="R263" s="1">
        <v>46198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350</v>
      </c>
      <c r="AA263" s="1">
        <v>0</v>
      </c>
      <c r="AB263" s="1">
        <v>0</v>
      </c>
      <c r="AC263" s="1">
        <v>350</v>
      </c>
      <c r="AD263" s="1">
        <v>7265</v>
      </c>
      <c r="AE263" s="1">
        <v>17273.900000000001</v>
      </c>
      <c r="AF263" s="1"/>
    </row>
    <row r="264" spans="2:32" x14ac:dyDescent="0.25">
      <c r="B264" s="1">
        <v>16000</v>
      </c>
      <c r="C264" s="2">
        <v>46387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2850</v>
      </c>
      <c r="K264" s="1">
        <v>50</v>
      </c>
      <c r="L264" s="1">
        <v>50</v>
      </c>
      <c r="M264" s="1">
        <v>766.05</v>
      </c>
      <c r="N264" s="1">
        <v>50</v>
      </c>
      <c r="O264" s="1">
        <v>2749.6</v>
      </c>
      <c r="P264" s="1">
        <v>17273.900000000001</v>
      </c>
      <c r="Q264" s="1">
        <v>16000</v>
      </c>
      <c r="R264" s="1">
        <v>46387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50</v>
      </c>
      <c r="AA264" s="1">
        <v>0</v>
      </c>
      <c r="AB264" s="1">
        <v>0</v>
      </c>
      <c r="AC264" s="1">
        <v>50</v>
      </c>
      <c r="AD264" s="1">
        <v>7660</v>
      </c>
      <c r="AE264" s="1">
        <v>17273.900000000001</v>
      </c>
      <c r="AF264" s="1"/>
    </row>
    <row r="265" spans="2:32" x14ac:dyDescent="0.25">
      <c r="B265" s="1">
        <v>16000</v>
      </c>
      <c r="C265" s="2">
        <v>44623</v>
      </c>
      <c r="D265" s="1">
        <v>3538</v>
      </c>
      <c r="E265" s="1">
        <v>1217</v>
      </c>
      <c r="F265" s="1">
        <v>14246</v>
      </c>
      <c r="G265" s="1">
        <v>30.74</v>
      </c>
      <c r="H265" s="1">
        <v>35.9</v>
      </c>
      <c r="I265" s="1">
        <v>-4.8000000000000043</v>
      </c>
      <c r="J265" s="1">
        <v>31700</v>
      </c>
      <c r="K265" s="1">
        <v>27200</v>
      </c>
      <c r="L265" s="1">
        <v>200</v>
      </c>
      <c r="M265" s="1">
        <v>35.75</v>
      </c>
      <c r="N265" s="1">
        <v>100</v>
      </c>
      <c r="O265" s="1">
        <v>35.9</v>
      </c>
      <c r="P265" s="1">
        <v>17273.900000000001</v>
      </c>
      <c r="Q265" s="1">
        <v>16000</v>
      </c>
      <c r="R265" s="1">
        <v>44623</v>
      </c>
      <c r="S265" s="1">
        <v>118</v>
      </c>
      <c r="T265" s="1">
        <v>97</v>
      </c>
      <c r="U265" s="1">
        <v>416</v>
      </c>
      <c r="V265" s="1">
        <v>24.18</v>
      </c>
      <c r="W265" s="1">
        <v>1330.4</v>
      </c>
      <c r="X265" s="1">
        <v>-59.599999999999909</v>
      </c>
      <c r="Y265" s="1">
        <v>5000</v>
      </c>
      <c r="Z265" s="1">
        <v>5300</v>
      </c>
      <c r="AA265" s="1">
        <v>500</v>
      </c>
      <c r="AB265" s="1">
        <v>1317.6</v>
      </c>
      <c r="AC265" s="1">
        <v>850</v>
      </c>
      <c r="AD265" s="1">
        <v>1331.95</v>
      </c>
      <c r="AE265" s="1">
        <v>17273.900000000001</v>
      </c>
      <c r="AF265" s="1"/>
    </row>
    <row r="266" spans="2:32" x14ac:dyDescent="0.25">
      <c r="B266" s="1">
        <v>16050</v>
      </c>
      <c r="C266" s="2">
        <v>44623</v>
      </c>
      <c r="D266" s="1">
        <v>83</v>
      </c>
      <c r="E266" s="1">
        <v>43</v>
      </c>
      <c r="F266" s="1">
        <v>480</v>
      </c>
      <c r="G266" s="1">
        <v>30.44</v>
      </c>
      <c r="H266" s="1">
        <v>38.9</v>
      </c>
      <c r="I266" s="1">
        <v>-7.5</v>
      </c>
      <c r="J266" s="1">
        <v>2600</v>
      </c>
      <c r="K266" s="1">
        <v>6150</v>
      </c>
      <c r="L266" s="1">
        <v>450</v>
      </c>
      <c r="M266" s="1">
        <v>36.799999999999997</v>
      </c>
      <c r="N266" s="1">
        <v>150</v>
      </c>
      <c r="O266" s="1">
        <v>42.25</v>
      </c>
      <c r="P266" s="1">
        <v>17273.900000000001</v>
      </c>
      <c r="Q266" s="1">
        <v>16050</v>
      </c>
      <c r="R266" s="1">
        <v>44623</v>
      </c>
      <c r="S266" s="1">
        <v>1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2950</v>
      </c>
      <c r="Z266" s="1">
        <v>2950</v>
      </c>
      <c r="AA266" s="1">
        <v>200</v>
      </c>
      <c r="AB266" s="1">
        <v>1245.0999999999999</v>
      </c>
      <c r="AC266" s="1">
        <v>100</v>
      </c>
      <c r="AD266" s="1">
        <v>1315.8</v>
      </c>
      <c r="AE266" s="1">
        <v>17273.900000000001</v>
      </c>
      <c r="AF266" s="1"/>
    </row>
    <row r="267" spans="2:32" x14ac:dyDescent="0.25">
      <c r="B267" s="1">
        <v>16050</v>
      </c>
      <c r="C267" s="2">
        <v>44630</v>
      </c>
      <c r="D267" s="1">
        <v>1</v>
      </c>
      <c r="E267" s="1">
        <v>1</v>
      </c>
      <c r="F267" s="1">
        <v>2</v>
      </c>
      <c r="G267" s="1">
        <v>28.3</v>
      </c>
      <c r="H267" s="1">
        <v>62.9</v>
      </c>
      <c r="I267" s="1">
        <v>-51.85</v>
      </c>
      <c r="J267" s="1">
        <v>3700</v>
      </c>
      <c r="K267" s="1">
        <v>50</v>
      </c>
      <c r="L267" s="1">
        <v>50</v>
      </c>
      <c r="M267" s="1">
        <v>68.25</v>
      </c>
      <c r="N267" s="1">
        <v>50</v>
      </c>
      <c r="O267" s="1">
        <v>75.05</v>
      </c>
      <c r="P267" s="1">
        <v>17273.900000000001</v>
      </c>
      <c r="Q267" s="1">
        <v>16050</v>
      </c>
      <c r="R267" s="1">
        <v>44630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2050</v>
      </c>
      <c r="Z267" s="1">
        <v>1850</v>
      </c>
      <c r="AA267" s="1">
        <v>300</v>
      </c>
      <c r="AB267" s="1">
        <v>1179.95</v>
      </c>
      <c r="AC267" s="1">
        <v>100</v>
      </c>
      <c r="AD267" s="1">
        <v>1390.2</v>
      </c>
      <c r="AE267" s="1">
        <v>17273.900000000001</v>
      </c>
      <c r="AF267" s="1"/>
    </row>
    <row r="268" spans="2:32" x14ac:dyDescent="0.25">
      <c r="B268" s="1">
        <v>16050</v>
      </c>
      <c r="C268" s="2">
        <v>44644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350</v>
      </c>
      <c r="K268" s="1">
        <v>0</v>
      </c>
      <c r="L268" s="1">
        <v>300</v>
      </c>
      <c r="M268" s="1">
        <v>25.1</v>
      </c>
      <c r="N268" s="1">
        <v>0</v>
      </c>
      <c r="O268" s="1">
        <v>0</v>
      </c>
      <c r="P268" s="1">
        <v>17273.900000000001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/>
    </row>
    <row r="269" spans="2:32" x14ac:dyDescent="0.25">
      <c r="B269" s="1">
        <v>16050</v>
      </c>
      <c r="C269" s="2">
        <v>44651</v>
      </c>
      <c r="D269" s="1">
        <v>242</v>
      </c>
      <c r="E269" s="1">
        <v>2</v>
      </c>
      <c r="F269" s="1">
        <v>20</v>
      </c>
      <c r="G269" s="1">
        <v>26.08</v>
      </c>
      <c r="H269" s="1">
        <v>128.05000000000001</v>
      </c>
      <c r="I269" s="1">
        <v>6.8500000000000085</v>
      </c>
      <c r="J269" s="1">
        <v>6250</v>
      </c>
      <c r="K269" s="1">
        <v>7950</v>
      </c>
      <c r="L269" s="1">
        <v>100</v>
      </c>
      <c r="M269" s="1">
        <v>126.1</v>
      </c>
      <c r="N269" s="1">
        <v>50</v>
      </c>
      <c r="O269" s="1">
        <v>131.5</v>
      </c>
      <c r="P269" s="1">
        <v>17273.900000000001</v>
      </c>
      <c r="Q269" s="1">
        <v>16050</v>
      </c>
      <c r="R269" s="1">
        <v>44651</v>
      </c>
      <c r="S269" s="1">
        <v>1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4600</v>
      </c>
      <c r="Z269" s="1">
        <v>5750</v>
      </c>
      <c r="AA269" s="1">
        <v>50</v>
      </c>
      <c r="AB269" s="1">
        <v>1361.2</v>
      </c>
      <c r="AC269" s="1">
        <v>1150</v>
      </c>
      <c r="AD269" s="1">
        <v>1469.95</v>
      </c>
      <c r="AE269" s="1">
        <v>17273.900000000001</v>
      </c>
      <c r="AF269" s="1"/>
    </row>
    <row r="270" spans="2:32" x14ac:dyDescent="0.25">
      <c r="B270" s="1">
        <v>16050</v>
      </c>
      <c r="C270" s="2">
        <v>44658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50</v>
      </c>
      <c r="K270" s="1">
        <v>0</v>
      </c>
      <c r="L270" s="1">
        <v>50</v>
      </c>
      <c r="M270" s="1">
        <v>0.1</v>
      </c>
      <c r="N270" s="1">
        <v>0</v>
      </c>
      <c r="O270" s="1">
        <v>0</v>
      </c>
      <c r="P270" s="1">
        <v>17273.900000000001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/>
    </row>
    <row r="271" spans="2:32" x14ac:dyDescent="0.25">
      <c r="B271" s="1">
        <v>16050</v>
      </c>
      <c r="C271" s="2">
        <v>44679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3600</v>
      </c>
      <c r="L271" s="1">
        <v>0</v>
      </c>
      <c r="M271" s="1">
        <v>0</v>
      </c>
      <c r="N271" s="1">
        <v>1750</v>
      </c>
      <c r="O271" s="1">
        <v>248.95</v>
      </c>
      <c r="P271" s="1">
        <v>17273.900000000001</v>
      </c>
      <c r="Q271" s="1">
        <v>16050</v>
      </c>
      <c r="R271" s="1">
        <v>44679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2600</v>
      </c>
      <c r="Z271" s="1">
        <v>1750</v>
      </c>
      <c r="AA271" s="1">
        <v>750</v>
      </c>
      <c r="AB271" s="1">
        <v>1201.05</v>
      </c>
      <c r="AC271" s="1">
        <v>1750</v>
      </c>
      <c r="AD271" s="1">
        <v>1753.5</v>
      </c>
      <c r="AE271" s="1">
        <v>17273.900000000001</v>
      </c>
      <c r="AF271" s="1"/>
    </row>
    <row r="272" spans="2:32" x14ac:dyDescent="0.25">
      <c r="B272" s="1">
        <v>16050</v>
      </c>
      <c r="C272" s="2">
        <v>44616</v>
      </c>
      <c r="D272" s="1">
        <v>1971</v>
      </c>
      <c r="E272" s="1">
        <v>1098</v>
      </c>
      <c r="F272" s="1">
        <v>24927</v>
      </c>
      <c r="G272" s="1">
        <v>34.130000000000003</v>
      </c>
      <c r="H272" s="1">
        <v>11.7</v>
      </c>
      <c r="I272" s="1">
        <v>-7.6000000000000014</v>
      </c>
      <c r="J272" s="1">
        <v>10100</v>
      </c>
      <c r="K272" s="1">
        <v>36600</v>
      </c>
      <c r="L272" s="1">
        <v>50</v>
      </c>
      <c r="M272" s="1">
        <v>11.65</v>
      </c>
      <c r="N272" s="1">
        <v>100</v>
      </c>
      <c r="O272" s="1">
        <v>11.75</v>
      </c>
      <c r="P272" s="1">
        <v>17273.900000000001</v>
      </c>
      <c r="Q272" s="1">
        <v>16050</v>
      </c>
      <c r="R272" s="1">
        <v>44616</v>
      </c>
      <c r="S272" s="1">
        <v>12</v>
      </c>
      <c r="T272" s="1">
        <v>0</v>
      </c>
      <c r="U272" s="1">
        <v>8</v>
      </c>
      <c r="V272" s="1">
        <v>40.82</v>
      </c>
      <c r="W272" s="1">
        <v>1278.05</v>
      </c>
      <c r="X272" s="1">
        <v>-72.400000000000091</v>
      </c>
      <c r="Y272" s="1">
        <v>10000</v>
      </c>
      <c r="Z272" s="1">
        <v>12950</v>
      </c>
      <c r="AA272" s="1">
        <v>50</v>
      </c>
      <c r="AB272" s="1">
        <v>1202.25</v>
      </c>
      <c r="AC272" s="1">
        <v>100</v>
      </c>
      <c r="AD272" s="1">
        <v>1261.0999999999999</v>
      </c>
      <c r="AE272" s="1">
        <v>17273.900000000001</v>
      </c>
      <c r="AF272" s="1"/>
    </row>
    <row r="273" spans="2:32" x14ac:dyDescent="0.25">
      <c r="B273" s="1">
        <v>16050</v>
      </c>
      <c r="C273" s="2">
        <v>44637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350</v>
      </c>
      <c r="K273" s="1">
        <v>0</v>
      </c>
      <c r="L273" s="1">
        <v>300</v>
      </c>
      <c r="M273" s="1">
        <v>21.1</v>
      </c>
      <c r="N273" s="1">
        <v>0</v>
      </c>
      <c r="O273" s="1">
        <v>0</v>
      </c>
      <c r="P273" s="1">
        <v>17273.900000000001</v>
      </c>
      <c r="Q273" s="1">
        <v>16050</v>
      </c>
      <c r="R273" s="1">
        <v>44637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1750</v>
      </c>
      <c r="AA273" s="1">
        <v>0</v>
      </c>
      <c r="AB273" s="1">
        <v>0</v>
      </c>
      <c r="AC273" s="1">
        <v>1750</v>
      </c>
      <c r="AD273" s="1">
        <v>1782.65</v>
      </c>
      <c r="AE273" s="1">
        <v>17273.900000000001</v>
      </c>
      <c r="AF273" s="1"/>
    </row>
    <row r="274" spans="2:32" x14ac:dyDescent="0.25">
      <c r="B274" s="1">
        <v>16100</v>
      </c>
      <c r="C274" s="2">
        <v>44630</v>
      </c>
      <c r="D274" s="1">
        <v>7</v>
      </c>
      <c r="E274" s="1">
        <v>7</v>
      </c>
      <c r="F274" s="1">
        <v>53</v>
      </c>
      <c r="G274" s="1">
        <v>29.47</v>
      </c>
      <c r="H274" s="1">
        <v>78.95</v>
      </c>
      <c r="I274" s="1">
        <v>14.299999999999995</v>
      </c>
      <c r="J274" s="1">
        <v>3750</v>
      </c>
      <c r="K274" s="1">
        <v>1700</v>
      </c>
      <c r="L274" s="1">
        <v>50</v>
      </c>
      <c r="M274" s="1">
        <v>73.849999999999994</v>
      </c>
      <c r="N274" s="1">
        <v>50</v>
      </c>
      <c r="O274" s="1">
        <v>77.599999999999994</v>
      </c>
      <c r="P274" s="1">
        <v>17273.900000000001</v>
      </c>
      <c r="Q274" s="1">
        <v>16100</v>
      </c>
      <c r="R274" s="1">
        <v>44630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2100</v>
      </c>
      <c r="Z274" s="1">
        <v>2100</v>
      </c>
      <c r="AA274" s="1">
        <v>300</v>
      </c>
      <c r="AB274" s="1">
        <v>1184.5999999999999</v>
      </c>
      <c r="AC274" s="1">
        <v>300</v>
      </c>
      <c r="AD274" s="1">
        <v>1324.7</v>
      </c>
      <c r="AE274" s="1">
        <v>17273.900000000001</v>
      </c>
      <c r="AF274" s="1"/>
    </row>
    <row r="275" spans="2:32" x14ac:dyDescent="0.25">
      <c r="B275" s="1">
        <v>16100</v>
      </c>
      <c r="C275" s="2">
        <v>44637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5200</v>
      </c>
      <c r="K275" s="1">
        <v>0</v>
      </c>
      <c r="L275" s="1">
        <v>300</v>
      </c>
      <c r="M275" s="1">
        <v>47.7</v>
      </c>
      <c r="N275" s="1">
        <v>0</v>
      </c>
      <c r="O275" s="1">
        <v>0</v>
      </c>
      <c r="P275" s="1">
        <v>17273.900000000001</v>
      </c>
      <c r="Q275" s="1">
        <v>16100</v>
      </c>
      <c r="R275" s="1">
        <v>44637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1750</v>
      </c>
      <c r="AA275" s="1">
        <v>0</v>
      </c>
      <c r="AB275" s="1">
        <v>0</v>
      </c>
      <c r="AC275" s="1">
        <v>1750</v>
      </c>
      <c r="AD275" s="1">
        <v>2008.85</v>
      </c>
      <c r="AE275" s="1">
        <v>17273.900000000001</v>
      </c>
      <c r="AF275" s="1"/>
    </row>
    <row r="276" spans="2:32" x14ac:dyDescent="0.25">
      <c r="B276" s="1">
        <v>16100</v>
      </c>
      <c r="C276" s="2">
        <v>44651</v>
      </c>
      <c r="D276" s="1">
        <v>6470</v>
      </c>
      <c r="E276" s="1">
        <v>492</v>
      </c>
      <c r="F276" s="1">
        <v>3708</v>
      </c>
      <c r="G276" s="1">
        <v>26.07</v>
      </c>
      <c r="H276" s="1">
        <v>136.30000000000001</v>
      </c>
      <c r="I276" s="1">
        <v>2.9000000000000057</v>
      </c>
      <c r="J276" s="1">
        <v>17700</v>
      </c>
      <c r="K276" s="1">
        <v>17750</v>
      </c>
      <c r="L276" s="1">
        <v>200</v>
      </c>
      <c r="M276" s="1">
        <v>135.44999999999999</v>
      </c>
      <c r="N276" s="1">
        <v>100</v>
      </c>
      <c r="O276" s="1">
        <v>136.15</v>
      </c>
      <c r="P276" s="1">
        <v>17273.900000000001</v>
      </c>
      <c r="Q276" s="1">
        <v>16100</v>
      </c>
      <c r="R276" s="1">
        <v>44651</v>
      </c>
      <c r="S276" s="1">
        <v>49</v>
      </c>
      <c r="T276" s="1">
        <v>1</v>
      </c>
      <c r="U276" s="1">
        <v>6</v>
      </c>
      <c r="V276" s="1">
        <v>14.8</v>
      </c>
      <c r="W276" s="1">
        <v>1369.15</v>
      </c>
      <c r="X276" s="1">
        <v>-10.25</v>
      </c>
      <c r="Y276" s="1">
        <v>6050</v>
      </c>
      <c r="Z276" s="1">
        <v>6100</v>
      </c>
      <c r="AA276" s="1">
        <v>100</v>
      </c>
      <c r="AB276" s="1">
        <v>1342.6</v>
      </c>
      <c r="AC276" s="1">
        <v>50</v>
      </c>
      <c r="AD276" s="1">
        <v>1363.85</v>
      </c>
      <c r="AE276" s="1">
        <v>17273.900000000001</v>
      </c>
      <c r="AF276" s="1"/>
    </row>
    <row r="277" spans="2:32" x14ac:dyDescent="0.25">
      <c r="B277" s="1">
        <v>16100</v>
      </c>
      <c r="C277" s="2">
        <v>44658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1450</v>
      </c>
      <c r="K277" s="1">
        <v>0</v>
      </c>
      <c r="L277" s="1">
        <v>400</v>
      </c>
      <c r="M277" s="1">
        <v>23.9</v>
      </c>
      <c r="N277" s="1">
        <v>0</v>
      </c>
      <c r="O277" s="1">
        <v>0</v>
      </c>
      <c r="P277" s="1">
        <v>17273.900000000001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/>
    </row>
    <row r="278" spans="2:32" x14ac:dyDescent="0.25">
      <c r="B278" s="1">
        <v>16100</v>
      </c>
      <c r="C278" s="2">
        <v>44664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400</v>
      </c>
      <c r="K278" s="1">
        <v>0</v>
      </c>
      <c r="L278" s="1">
        <v>400</v>
      </c>
      <c r="M278" s="1">
        <v>10.5</v>
      </c>
      <c r="N278" s="1">
        <v>0</v>
      </c>
      <c r="O278" s="1">
        <v>0</v>
      </c>
      <c r="P278" s="1">
        <v>17273.900000000001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/>
    </row>
    <row r="279" spans="2:32" x14ac:dyDescent="0.25">
      <c r="B279" s="1">
        <v>16100</v>
      </c>
      <c r="C279" s="2">
        <v>44679</v>
      </c>
      <c r="D279" s="1">
        <v>92</v>
      </c>
      <c r="E279" s="1">
        <v>17</v>
      </c>
      <c r="F279" s="1">
        <v>29</v>
      </c>
      <c r="G279" s="1">
        <v>24.41</v>
      </c>
      <c r="H279" s="1">
        <v>200</v>
      </c>
      <c r="I279" s="1">
        <v>6.5500000000000114</v>
      </c>
      <c r="J279" s="1">
        <v>6350</v>
      </c>
      <c r="K279" s="1">
        <v>7200</v>
      </c>
      <c r="L279" s="1">
        <v>50</v>
      </c>
      <c r="M279" s="1">
        <v>195.2</v>
      </c>
      <c r="N279" s="1">
        <v>50</v>
      </c>
      <c r="O279" s="1">
        <v>203.95</v>
      </c>
      <c r="P279" s="1">
        <v>17273.900000000001</v>
      </c>
      <c r="Q279" s="1">
        <v>16100</v>
      </c>
      <c r="R279" s="1">
        <v>44679</v>
      </c>
      <c r="S279" s="1">
        <v>2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3750</v>
      </c>
      <c r="Z279" s="1">
        <v>3650</v>
      </c>
      <c r="AA279" s="1">
        <v>100</v>
      </c>
      <c r="AB279" s="1">
        <v>1425</v>
      </c>
      <c r="AC279" s="1">
        <v>100</v>
      </c>
      <c r="AD279" s="1">
        <v>1552.3</v>
      </c>
      <c r="AE279" s="1">
        <v>17273.900000000001</v>
      </c>
      <c r="AF279" s="1"/>
    </row>
    <row r="280" spans="2:32" x14ac:dyDescent="0.25">
      <c r="B280" s="1">
        <v>16100</v>
      </c>
      <c r="C280" s="2">
        <v>44616</v>
      </c>
      <c r="D280" s="1">
        <v>12409</v>
      </c>
      <c r="E280" s="1">
        <v>4241</v>
      </c>
      <c r="F280" s="1">
        <v>98156</v>
      </c>
      <c r="G280" s="1">
        <v>33.700000000000003</v>
      </c>
      <c r="H280" s="1">
        <v>12.95</v>
      </c>
      <c r="I280" s="1">
        <v>-7.8000000000000007</v>
      </c>
      <c r="J280" s="1">
        <v>26450</v>
      </c>
      <c r="K280" s="1">
        <v>61600</v>
      </c>
      <c r="L280" s="1">
        <v>800</v>
      </c>
      <c r="M280" s="1">
        <v>12.95</v>
      </c>
      <c r="N280" s="1">
        <v>400</v>
      </c>
      <c r="O280" s="1">
        <v>13</v>
      </c>
      <c r="P280" s="1">
        <v>17273.900000000001</v>
      </c>
      <c r="Q280" s="1">
        <v>16100</v>
      </c>
      <c r="R280" s="1">
        <v>44616</v>
      </c>
      <c r="S280" s="1">
        <v>98</v>
      </c>
      <c r="T280" s="1">
        <v>1</v>
      </c>
      <c r="U280" s="1">
        <v>23</v>
      </c>
      <c r="V280" s="1">
        <v>24.38</v>
      </c>
      <c r="W280" s="1">
        <v>1184.2</v>
      </c>
      <c r="X280" s="1">
        <v>-69.950000000000045</v>
      </c>
      <c r="Y280" s="1">
        <v>21400</v>
      </c>
      <c r="Z280" s="1">
        <v>15050</v>
      </c>
      <c r="AA280" s="1">
        <v>1000</v>
      </c>
      <c r="AB280" s="1">
        <v>1182.9000000000001</v>
      </c>
      <c r="AC280" s="1">
        <v>50</v>
      </c>
      <c r="AD280" s="1">
        <v>1189.55</v>
      </c>
      <c r="AE280" s="1">
        <v>17273.900000000001</v>
      </c>
      <c r="AF280" s="1"/>
    </row>
    <row r="281" spans="2:32" x14ac:dyDescent="0.25">
      <c r="B281" s="1">
        <v>16100</v>
      </c>
      <c r="C281" s="2">
        <v>44623</v>
      </c>
      <c r="D281" s="1">
        <v>369</v>
      </c>
      <c r="E281" s="1">
        <v>124</v>
      </c>
      <c r="F281" s="1">
        <v>2236</v>
      </c>
      <c r="G281" s="1">
        <v>30.13</v>
      </c>
      <c r="H281" s="1">
        <v>42</v>
      </c>
      <c r="I281" s="1">
        <v>-6.3999999999999986</v>
      </c>
      <c r="J281" s="1">
        <v>12650</v>
      </c>
      <c r="K281" s="1">
        <v>15400</v>
      </c>
      <c r="L281" s="1">
        <v>50</v>
      </c>
      <c r="M281" s="1">
        <v>42</v>
      </c>
      <c r="N281" s="1">
        <v>50</v>
      </c>
      <c r="O281" s="1">
        <v>42.15</v>
      </c>
      <c r="P281" s="1">
        <v>17273.900000000001</v>
      </c>
      <c r="Q281" s="1">
        <v>16100</v>
      </c>
      <c r="R281" s="1">
        <v>44623</v>
      </c>
      <c r="S281" s="1">
        <v>13</v>
      </c>
      <c r="T281" s="1">
        <v>10</v>
      </c>
      <c r="U281" s="1">
        <v>16</v>
      </c>
      <c r="V281" s="1">
        <v>18.190000000000001</v>
      </c>
      <c r="W281" s="1">
        <v>1232.5</v>
      </c>
      <c r="X281" s="1">
        <v>-60.099999999999909</v>
      </c>
      <c r="Y281" s="1">
        <v>6250</v>
      </c>
      <c r="Z281" s="1">
        <v>6750</v>
      </c>
      <c r="AA281" s="1">
        <v>200</v>
      </c>
      <c r="AB281" s="1">
        <v>1200.7</v>
      </c>
      <c r="AC281" s="1">
        <v>250</v>
      </c>
      <c r="AD281" s="1">
        <v>1251.45</v>
      </c>
      <c r="AE281" s="1">
        <v>17273.900000000001</v>
      </c>
      <c r="AF281" s="1"/>
    </row>
    <row r="282" spans="2:32" x14ac:dyDescent="0.25">
      <c r="B282" s="1">
        <v>16100</v>
      </c>
      <c r="C282" s="2">
        <v>44644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4700</v>
      </c>
      <c r="K282" s="1">
        <v>200</v>
      </c>
      <c r="L282" s="1">
        <v>300</v>
      </c>
      <c r="M282" s="1">
        <v>72.150000000000006</v>
      </c>
      <c r="N282" s="1">
        <v>100</v>
      </c>
      <c r="O282" s="1">
        <v>177.9</v>
      </c>
      <c r="P282" s="1">
        <v>17273.900000000001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/>
    </row>
    <row r="283" spans="2:32" x14ac:dyDescent="0.25">
      <c r="B283" s="1">
        <v>16150</v>
      </c>
      <c r="C283" s="2">
        <v>44637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350</v>
      </c>
      <c r="K283" s="1">
        <v>0</v>
      </c>
      <c r="L283" s="1">
        <v>300</v>
      </c>
      <c r="M283" s="1">
        <v>25.1</v>
      </c>
      <c r="N283" s="1">
        <v>0</v>
      </c>
      <c r="O283" s="1">
        <v>0</v>
      </c>
      <c r="P283" s="1">
        <v>17273.900000000001</v>
      </c>
      <c r="Q283" s="1">
        <v>16150</v>
      </c>
      <c r="R283" s="1">
        <v>44637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1750</v>
      </c>
      <c r="Z283" s="1">
        <v>1750</v>
      </c>
      <c r="AA283" s="1">
        <v>1750</v>
      </c>
      <c r="AB283" s="1">
        <v>913.2</v>
      </c>
      <c r="AC283" s="1">
        <v>1750</v>
      </c>
      <c r="AD283" s="1">
        <v>1553.3</v>
      </c>
      <c r="AE283" s="1">
        <v>17273.900000000001</v>
      </c>
      <c r="AF283" s="1"/>
    </row>
    <row r="284" spans="2:32" x14ac:dyDescent="0.25">
      <c r="B284" s="1">
        <v>16150</v>
      </c>
      <c r="C284" s="2">
        <v>44651</v>
      </c>
      <c r="D284" s="1">
        <v>372</v>
      </c>
      <c r="E284" s="1">
        <v>0</v>
      </c>
      <c r="F284" s="1">
        <v>9</v>
      </c>
      <c r="G284" s="1">
        <v>24.95</v>
      </c>
      <c r="H284" s="1">
        <v>130</v>
      </c>
      <c r="I284" s="1">
        <v>-17</v>
      </c>
      <c r="J284" s="1">
        <v>7750</v>
      </c>
      <c r="K284" s="1">
        <v>8050</v>
      </c>
      <c r="L284" s="1">
        <v>100</v>
      </c>
      <c r="M284" s="1">
        <v>140.6</v>
      </c>
      <c r="N284" s="1">
        <v>50</v>
      </c>
      <c r="O284" s="1">
        <v>150.19999999999999</v>
      </c>
      <c r="P284" s="1">
        <v>17273.900000000001</v>
      </c>
      <c r="Q284" s="1">
        <v>16150</v>
      </c>
      <c r="R284" s="1">
        <v>44651</v>
      </c>
      <c r="S284" s="1">
        <v>3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4600</v>
      </c>
      <c r="Z284" s="1">
        <v>4650</v>
      </c>
      <c r="AA284" s="1">
        <v>50</v>
      </c>
      <c r="AB284" s="1">
        <v>1277.25</v>
      </c>
      <c r="AC284" s="1">
        <v>50</v>
      </c>
      <c r="AD284" s="1">
        <v>1357.35</v>
      </c>
      <c r="AE284" s="1">
        <v>17273.900000000001</v>
      </c>
      <c r="AF284" s="1"/>
    </row>
    <row r="285" spans="2:32" x14ac:dyDescent="0.25">
      <c r="B285" s="1">
        <v>16150</v>
      </c>
      <c r="C285" s="2">
        <v>44658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50</v>
      </c>
      <c r="K285" s="1">
        <v>0</v>
      </c>
      <c r="L285" s="1">
        <v>50</v>
      </c>
      <c r="M285" s="1">
        <v>0.1</v>
      </c>
      <c r="N285" s="1">
        <v>0</v>
      </c>
      <c r="O285" s="1">
        <v>0</v>
      </c>
      <c r="P285" s="1">
        <v>17273.900000000001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/>
    </row>
    <row r="286" spans="2:32" x14ac:dyDescent="0.25">
      <c r="B286" s="1">
        <v>16150</v>
      </c>
      <c r="C286" s="2">
        <v>44679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3600</v>
      </c>
      <c r="L286" s="1">
        <v>0</v>
      </c>
      <c r="M286" s="1">
        <v>0</v>
      </c>
      <c r="N286" s="1">
        <v>1750</v>
      </c>
      <c r="O286" s="1">
        <v>284.95</v>
      </c>
      <c r="P286" s="1">
        <v>17273.900000000001</v>
      </c>
      <c r="Q286" s="1">
        <v>16150</v>
      </c>
      <c r="R286" s="1">
        <v>44679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3650</v>
      </c>
      <c r="Z286" s="1">
        <v>1750</v>
      </c>
      <c r="AA286" s="1">
        <v>100</v>
      </c>
      <c r="AB286" s="1">
        <v>1151</v>
      </c>
      <c r="AC286" s="1">
        <v>1750</v>
      </c>
      <c r="AD286" s="1">
        <v>1700.1</v>
      </c>
      <c r="AE286" s="1">
        <v>17273.900000000001</v>
      </c>
      <c r="AF286" s="1"/>
    </row>
    <row r="287" spans="2:32" x14ac:dyDescent="0.25">
      <c r="B287" s="1">
        <v>16150</v>
      </c>
      <c r="C287" s="2">
        <v>44630</v>
      </c>
      <c r="D287" s="1">
        <v>1</v>
      </c>
      <c r="E287" s="1">
        <v>1</v>
      </c>
      <c r="F287" s="1">
        <v>2</v>
      </c>
      <c r="G287" s="1">
        <v>28.55</v>
      </c>
      <c r="H287" s="1">
        <v>78.349999999999994</v>
      </c>
      <c r="I287" s="1">
        <v>7.8999999999999924</v>
      </c>
      <c r="J287" s="1">
        <v>3700</v>
      </c>
      <c r="K287" s="1">
        <v>1800</v>
      </c>
      <c r="L287" s="1">
        <v>50</v>
      </c>
      <c r="M287" s="1">
        <v>76.849999999999994</v>
      </c>
      <c r="N287" s="1">
        <v>50</v>
      </c>
      <c r="O287" s="1">
        <v>86.7</v>
      </c>
      <c r="P287" s="1">
        <v>17273.900000000001</v>
      </c>
      <c r="Q287" s="1">
        <v>16150</v>
      </c>
      <c r="R287" s="1">
        <v>44630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2050</v>
      </c>
      <c r="Z287" s="1">
        <v>2050</v>
      </c>
      <c r="AA287" s="1">
        <v>300</v>
      </c>
      <c r="AB287" s="1">
        <v>1129.0999999999999</v>
      </c>
      <c r="AC287" s="1">
        <v>300</v>
      </c>
      <c r="AD287" s="1">
        <v>1344.2</v>
      </c>
      <c r="AE287" s="1">
        <v>17273.900000000001</v>
      </c>
      <c r="AF287" s="1"/>
    </row>
    <row r="288" spans="2:32" x14ac:dyDescent="0.25">
      <c r="B288" s="1">
        <v>16150</v>
      </c>
      <c r="C288" s="2">
        <v>44644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350</v>
      </c>
      <c r="K288" s="1">
        <v>0</v>
      </c>
      <c r="L288" s="1">
        <v>300</v>
      </c>
      <c r="M288" s="1">
        <v>25.1</v>
      </c>
      <c r="N288" s="1">
        <v>0</v>
      </c>
      <c r="O288" s="1">
        <v>0</v>
      </c>
      <c r="P288" s="1">
        <v>17273.900000000001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/>
    </row>
    <row r="289" spans="2:32" x14ac:dyDescent="0.25">
      <c r="B289" s="1">
        <v>16150</v>
      </c>
      <c r="C289" s="2">
        <v>44616</v>
      </c>
      <c r="D289" s="1">
        <v>2510</v>
      </c>
      <c r="E289" s="1">
        <v>684</v>
      </c>
      <c r="F289" s="1">
        <v>32161</v>
      </c>
      <c r="G289" s="1">
        <v>33.19</v>
      </c>
      <c r="H289" s="1">
        <v>14.35</v>
      </c>
      <c r="I289" s="1">
        <v>-7.4</v>
      </c>
      <c r="J289" s="1">
        <v>16550</v>
      </c>
      <c r="K289" s="1">
        <v>34800</v>
      </c>
      <c r="L289" s="1">
        <v>50</v>
      </c>
      <c r="M289" s="1">
        <v>14.25</v>
      </c>
      <c r="N289" s="1">
        <v>250</v>
      </c>
      <c r="O289" s="1">
        <v>14.4</v>
      </c>
      <c r="P289" s="1">
        <v>17273.900000000001</v>
      </c>
      <c r="Q289" s="1">
        <v>16150</v>
      </c>
      <c r="R289" s="1">
        <v>44616</v>
      </c>
      <c r="S289" s="1">
        <v>11</v>
      </c>
      <c r="T289" s="1">
        <v>1</v>
      </c>
      <c r="U289" s="1">
        <v>2</v>
      </c>
      <c r="V289" s="1">
        <v>0</v>
      </c>
      <c r="W289" s="1">
        <v>1137.7</v>
      </c>
      <c r="X289" s="1">
        <v>-11.450000000000045</v>
      </c>
      <c r="Y289" s="1">
        <v>12850</v>
      </c>
      <c r="Z289" s="1">
        <v>11500</v>
      </c>
      <c r="AA289" s="1">
        <v>2000</v>
      </c>
      <c r="AB289" s="1">
        <v>1132.75</v>
      </c>
      <c r="AC289" s="1">
        <v>200</v>
      </c>
      <c r="AD289" s="1">
        <v>1145.8</v>
      </c>
      <c r="AE289" s="1">
        <v>17273.900000000001</v>
      </c>
      <c r="AF289" s="1"/>
    </row>
    <row r="290" spans="2:32" x14ac:dyDescent="0.25">
      <c r="B290" s="1">
        <v>16150</v>
      </c>
      <c r="C290" s="2">
        <v>44623</v>
      </c>
      <c r="D290" s="1">
        <v>44</v>
      </c>
      <c r="E290" s="1">
        <v>23</v>
      </c>
      <c r="F290" s="1">
        <v>100</v>
      </c>
      <c r="G290" s="1">
        <v>29.89</v>
      </c>
      <c r="H290" s="1">
        <v>45.5</v>
      </c>
      <c r="I290" s="1">
        <v>9.4</v>
      </c>
      <c r="J290" s="1">
        <v>7800</v>
      </c>
      <c r="K290" s="1">
        <v>5050</v>
      </c>
      <c r="L290" s="1">
        <v>50</v>
      </c>
      <c r="M290" s="1">
        <v>45.2</v>
      </c>
      <c r="N290" s="1">
        <v>150</v>
      </c>
      <c r="O290" s="1">
        <v>46.7</v>
      </c>
      <c r="P290" s="1">
        <v>17273.900000000001</v>
      </c>
      <c r="Q290" s="1">
        <v>16150</v>
      </c>
      <c r="R290" s="1">
        <v>44623</v>
      </c>
      <c r="S290" s="1">
        <v>1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3750</v>
      </c>
      <c r="Z290" s="1">
        <v>3750</v>
      </c>
      <c r="AA290" s="1">
        <v>850</v>
      </c>
      <c r="AB290" s="1">
        <v>1141.0999999999999</v>
      </c>
      <c r="AC290" s="1">
        <v>950</v>
      </c>
      <c r="AD290" s="1">
        <v>1253.7</v>
      </c>
      <c r="AE290" s="1">
        <v>17273.900000000001</v>
      </c>
      <c r="AF290" s="1"/>
    </row>
    <row r="291" spans="2:32" x14ac:dyDescent="0.25">
      <c r="B291" s="1">
        <v>16200</v>
      </c>
      <c r="C291" s="2">
        <v>44637</v>
      </c>
      <c r="D291" s="1">
        <v>1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500</v>
      </c>
      <c r="K291" s="1">
        <v>2350</v>
      </c>
      <c r="L291" s="1">
        <v>300</v>
      </c>
      <c r="M291" s="1">
        <v>71.45</v>
      </c>
      <c r="N291" s="1">
        <v>500</v>
      </c>
      <c r="O291" s="1">
        <v>111.1</v>
      </c>
      <c r="P291" s="1">
        <v>17273.900000000001</v>
      </c>
      <c r="Q291" s="1">
        <v>16200</v>
      </c>
      <c r="R291" s="1">
        <v>44637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1750</v>
      </c>
      <c r="AA291" s="1">
        <v>0</v>
      </c>
      <c r="AB291" s="1">
        <v>0</v>
      </c>
      <c r="AC291" s="1">
        <v>1750</v>
      </c>
      <c r="AD291" s="1">
        <v>1524.3</v>
      </c>
      <c r="AE291" s="1">
        <v>17273.900000000001</v>
      </c>
      <c r="AF291" s="1"/>
    </row>
    <row r="292" spans="2:32" x14ac:dyDescent="0.25">
      <c r="B292" s="1">
        <v>16200</v>
      </c>
      <c r="C292" s="2">
        <v>44644</v>
      </c>
      <c r="D292" s="1">
        <v>0</v>
      </c>
      <c r="E292" s="1">
        <v>0</v>
      </c>
      <c r="F292" s="1">
        <v>0</v>
      </c>
      <c r="G292" s="1">
        <v>21.75</v>
      </c>
      <c r="H292" s="1">
        <v>75</v>
      </c>
      <c r="I292" s="1">
        <v>-37.5</v>
      </c>
      <c r="J292" s="1">
        <v>6650</v>
      </c>
      <c r="K292" s="1">
        <v>700</v>
      </c>
      <c r="L292" s="1">
        <v>300</v>
      </c>
      <c r="M292" s="1">
        <v>86.6</v>
      </c>
      <c r="N292" s="1">
        <v>50</v>
      </c>
      <c r="O292" s="1">
        <v>161.25</v>
      </c>
      <c r="P292" s="1">
        <v>17273.900000000001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/>
    </row>
    <row r="293" spans="2:32" x14ac:dyDescent="0.25">
      <c r="B293" s="1">
        <v>16200</v>
      </c>
      <c r="C293" s="2">
        <v>44651</v>
      </c>
      <c r="D293" s="1">
        <v>27133</v>
      </c>
      <c r="E293" s="1">
        <v>3448</v>
      </c>
      <c r="F293" s="1">
        <v>11186</v>
      </c>
      <c r="G293" s="1">
        <v>25.73</v>
      </c>
      <c r="H293" s="1">
        <v>151.15</v>
      </c>
      <c r="I293" s="1">
        <v>4.0999999999999943</v>
      </c>
      <c r="J293" s="1">
        <v>20600</v>
      </c>
      <c r="K293" s="1">
        <v>17400</v>
      </c>
      <c r="L293" s="1">
        <v>150</v>
      </c>
      <c r="M293" s="1">
        <v>150.05000000000001</v>
      </c>
      <c r="N293" s="1">
        <v>50</v>
      </c>
      <c r="O293" s="1">
        <v>151.1</v>
      </c>
      <c r="P293" s="1">
        <v>17273.900000000001</v>
      </c>
      <c r="Q293" s="1">
        <v>16200</v>
      </c>
      <c r="R293" s="1">
        <v>44651</v>
      </c>
      <c r="S293" s="1">
        <v>76</v>
      </c>
      <c r="T293" s="1">
        <v>11</v>
      </c>
      <c r="U293" s="1">
        <v>24</v>
      </c>
      <c r="V293" s="1">
        <v>17.66</v>
      </c>
      <c r="W293" s="1">
        <v>1300.55</v>
      </c>
      <c r="X293" s="1">
        <v>-2.6000000000001364</v>
      </c>
      <c r="Y293" s="1">
        <v>6650</v>
      </c>
      <c r="Z293" s="1">
        <v>7000</v>
      </c>
      <c r="AA293" s="1">
        <v>50</v>
      </c>
      <c r="AB293" s="1">
        <v>1259.9000000000001</v>
      </c>
      <c r="AC293" s="1">
        <v>50</v>
      </c>
      <c r="AD293" s="1">
        <v>1277.8</v>
      </c>
      <c r="AE293" s="1">
        <v>17273.900000000001</v>
      </c>
      <c r="AF293" s="1"/>
    </row>
    <row r="294" spans="2:32" x14ac:dyDescent="0.25">
      <c r="B294" s="1">
        <v>16200</v>
      </c>
      <c r="C294" s="2">
        <v>44658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450</v>
      </c>
      <c r="K294" s="1">
        <v>0</v>
      </c>
      <c r="L294" s="1">
        <v>400</v>
      </c>
      <c r="M294" s="1">
        <v>3.5</v>
      </c>
      <c r="N294" s="1">
        <v>0</v>
      </c>
      <c r="O294" s="1">
        <v>0</v>
      </c>
      <c r="P294" s="1">
        <v>17273.900000000001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/>
    </row>
    <row r="295" spans="2:32" x14ac:dyDescent="0.25">
      <c r="B295" s="1">
        <v>16200</v>
      </c>
      <c r="C295" s="2">
        <v>44616</v>
      </c>
      <c r="D295" s="1">
        <v>31555</v>
      </c>
      <c r="E295" s="1">
        <v>5667</v>
      </c>
      <c r="F295" s="1">
        <v>170565</v>
      </c>
      <c r="G295" s="1">
        <v>32.770000000000003</v>
      </c>
      <c r="H295" s="1">
        <v>15.95</v>
      </c>
      <c r="I295" s="1">
        <v>-9.3000000000000007</v>
      </c>
      <c r="J295" s="1">
        <v>38800</v>
      </c>
      <c r="K295" s="1">
        <v>93750</v>
      </c>
      <c r="L295" s="1">
        <v>50</v>
      </c>
      <c r="M295" s="1">
        <v>15.9</v>
      </c>
      <c r="N295" s="1">
        <v>300</v>
      </c>
      <c r="O295" s="1">
        <v>16</v>
      </c>
      <c r="P295" s="1">
        <v>17273.900000000001</v>
      </c>
      <c r="Q295" s="1">
        <v>16200</v>
      </c>
      <c r="R295" s="1">
        <v>44616</v>
      </c>
      <c r="S295" s="1">
        <v>235</v>
      </c>
      <c r="T295" s="1">
        <v>-2</v>
      </c>
      <c r="U295" s="1">
        <v>59</v>
      </c>
      <c r="V295" s="1">
        <v>27.29</v>
      </c>
      <c r="W295" s="1">
        <v>1090</v>
      </c>
      <c r="X295" s="1">
        <v>-43.049999999999955</v>
      </c>
      <c r="Y295" s="1">
        <v>21050</v>
      </c>
      <c r="Z295" s="1">
        <v>19350</v>
      </c>
      <c r="AA295" s="1">
        <v>150</v>
      </c>
      <c r="AB295" s="1">
        <v>1087.6500000000001</v>
      </c>
      <c r="AC295" s="1">
        <v>50</v>
      </c>
      <c r="AD295" s="1">
        <v>1093.9000000000001</v>
      </c>
      <c r="AE295" s="1">
        <v>17273.900000000001</v>
      </c>
      <c r="AF295" s="1"/>
    </row>
    <row r="296" spans="2:32" x14ac:dyDescent="0.25">
      <c r="B296" s="1">
        <v>16200</v>
      </c>
      <c r="C296" s="2">
        <v>44679</v>
      </c>
      <c r="D296" s="1">
        <v>60</v>
      </c>
      <c r="E296" s="1">
        <v>-2</v>
      </c>
      <c r="F296" s="1">
        <v>27</v>
      </c>
      <c r="G296" s="1">
        <v>24.41</v>
      </c>
      <c r="H296" s="1">
        <v>219.5</v>
      </c>
      <c r="I296" s="1">
        <v>5.8000000000000114</v>
      </c>
      <c r="J296" s="1">
        <v>4900</v>
      </c>
      <c r="K296" s="1">
        <v>7150</v>
      </c>
      <c r="L296" s="1">
        <v>50</v>
      </c>
      <c r="M296" s="1">
        <v>212.1</v>
      </c>
      <c r="N296" s="1">
        <v>50</v>
      </c>
      <c r="O296" s="1">
        <v>220.2</v>
      </c>
      <c r="P296" s="1">
        <v>17273.900000000001</v>
      </c>
      <c r="Q296" s="1">
        <v>16200</v>
      </c>
      <c r="R296" s="1">
        <v>44679</v>
      </c>
      <c r="S296" s="1">
        <v>3</v>
      </c>
      <c r="T296" s="1">
        <v>0</v>
      </c>
      <c r="U296" s="1">
        <v>1</v>
      </c>
      <c r="V296" s="1">
        <v>0</v>
      </c>
      <c r="W296" s="1">
        <v>1280.4000000000001</v>
      </c>
      <c r="X296" s="1">
        <v>-93.449999999999818</v>
      </c>
      <c r="Y296" s="1">
        <v>3800</v>
      </c>
      <c r="Z296" s="1">
        <v>1900</v>
      </c>
      <c r="AA296" s="1">
        <v>100</v>
      </c>
      <c r="AB296" s="1">
        <v>1332.1</v>
      </c>
      <c r="AC296" s="1">
        <v>150</v>
      </c>
      <c r="AD296" s="1">
        <v>1497.15</v>
      </c>
      <c r="AE296" s="1">
        <v>17273.900000000001</v>
      </c>
      <c r="AF296" s="1"/>
    </row>
    <row r="297" spans="2:32" x14ac:dyDescent="0.25">
      <c r="B297" s="1">
        <v>16200</v>
      </c>
      <c r="C297" s="2">
        <v>44623</v>
      </c>
      <c r="D297" s="1">
        <v>1626</v>
      </c>
      <c r="E297" s="1">
        <v>459</v>
      </c>
      <c r="F297" s="1">
        <v>4231</v>
      </c>
      <c r="G297" s="1">
        <v>29.53</v>
      </c>
      <c r="H297" s="1">
        <v>49.6</v>
      </c>
      <c r="I297" s="1">
        <v>-3.25</v>
      </c>
      <c r="J297" s="1">
        <v>20450</v>
      </c>
      <c r="K297" s="1">
        <v>22050</v>
      </c>
      <c r="L297" s="1">
        <v>100</v>
      </c>
      <c r="M297" s="1">
        <v>49.35</v>
      </c>
      <c r="N297" s="1">
        <v>100</v>
      </c>
      <c r="O297" s="1">
        <v>49.6</v>
      </c>
      <c r="P297" s="1">
        <v>17273.900000000001</v>
      </c>
      <c r="Q297" s="1">
        <v>16200</v>
      </c>
      <c r="R297" s="1">
        <v>44623</v>
      </c>
      <c r="S297" s="1">
        <v>6</v>
      </c>
      <c r="T297" s="1">
        <v>1</v>
      </c>
      <c r="U297" s="1">
        <v>25</v>
      </c>
      <c r="V297" s="1">
        <v>0</v>
      </c>
      <c r="W297" s="1">
        <v>1125</v>
      </c>
      <c r="X297" s="1">
        <v>-137.59999999999991</v>
      </c>
      <c r="Y297" s="1">
        <v>6650</v>
      </c>
      <c r="Z297" s="1">
        <v>7150</v>
      </c>
      <c r="AA297" s="1">
        <v>250</v>
      </c>
      <c r="AB297" s="1">
        <v>1128</v>
      </c>
      <c r="AC297" s="1">
        <v>50</v>
      </c>
      <c r="AD297" s="1">
        <v>1154.0999999999999</v>
      </c>
      <c r="AE297" s="1">
        <v>17273.900000000001</v>
      </c>
      <c r="AF297" s="1"/>
    </row>
    <row r="298" spans="2:32" x14ac:dyDescent="0.25">
      <c r="B298" s="1">
        <v>16200</v>
      </c>
      <c r="C298" s="2">
        <v>44630</v>
      </c>
      <c r="D298" s="1">
        <v>16</v>
      </c>
      <c r="E298" s="1">
        <v>3</v>
      </c>
      <c r="F298" s="1">
        <v>32</v>
      </c>
      <c r="G298" s="1">
        <v>29.35</v>
      </c>
      <c r="H298" s="1">
        <v>88</v>
      </c>
      <c r="I298" s="1">
        <v>0.79999999999999716</v>
      </c>
      <c r="J298" s="1">
        <v>3050</v>
      </c>
      <c r="K298" s="1">
        <v>4600</v>
      </c>
      <c r="L298" s="1">
        <v>50</v>
      </c>
      <c r="M298" s="1">
        <v>85.85</v>
      </c>
      <c r="N298" s="1">
        <v>50</v>
      </c>
      <c r="O298" s="1">
        <v>88.85</v>
      </c>
      <c r="P298" s="1">
        <v>17273.900000000001</v>
      </c>
      <c r="Q298" s="1">
        <v>16200</v>
      </c>
      <c r="R298" s="1">
        <v>44630</v>
      </c>
      <c r="S298" s="1">
        <v>0</v>
      </c>
      <c r="T298" s="1">
        <v>0</v>
      </c>
      <c r="U298" s="1">
        <v>0</v>
      </c>
      <c r="V298" s="1">
        <v>21.41</v>
      </c>
      <c r="W298" s="1">
        <v>1192.05</v>
      </c>
      <c r="X298" s="1">
        <v>-387.10000000000014</v>
      </c>
      <c r="Y298" s="1">
        <v>2050</v>
      </c>
      <c r="Z298" s="1">
        <v>2050</v>
      </c>
      <c r="AA298" s="1">
        <v>300</v>
      </c>
      <c r="AB298" s="1">
        <v>1072.95</v>
      </c>
      <c r="AC298" s="1">
        <v>300</v>
      </c>
      <c r="AD298" s="1">
        <v>1253.8</v>
      </c>
      <c r="AE298" s="1">
        <v>17273.900000000001</v>
      </c>
      <c r="AF298" s="1"/>
    </row>
    <row r="299" spans="2:32" x14ac:dyDescent="0.25">
      <c r="B299" s="1">
        <v>16200</v>
      </c>
      <c r="C299" s="2">
        <v>44664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400</v>
      </c>
      <c r="K299" s="1">
        <v>0</v>
      </c>
      <c r="L299" s="1">
        <v>400</v>
      </c>
      <c r="M299" s="1">
        <v>11.5</v>
      </c>
      <c r="N299" s="1">
        <v>0</v>
      </c>
      <c r="O299" s="1">
        <v>0</v>
      </c>
      <c r="P299" s="1">
        <v>17273.900000000001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/>
    </row>
    <row r="300" spans="2:32" x14ac:dyDescent="0.25">
      <c r="B300" s="1">
        <v>16250</v>
      </c>
      <c r="C300" s="2">
        <v>44630</v>
      </c>
      <c r="D300" s="1">
        <v>0</v>
      </c>
      <c r="E300" s="1">
        <v>0</v>
      </c>
      <c r="F300" s="1">
        <v>1</v>
      </c>
      <c r="G300" s="1">
        <v>27.7</v>
      </c>
      <c r="H300" s="1">
        <v>86</v>
      </c>
      <c r="I300" s="1">
        <v>-30.349999999999991</v>
      </c>
      <c r="J300" s="1">
        <v>2000</v>
      </c>
      <c r="K300" s="1">
        <v>1850</v>
      </c>
      <c r="L300" s="1">
        <v>50</v>
      </c>
      <c r="M300" s="1">
        <v>90</v>
      </c>
      <c r="N300" s="1">
        <v>50</v>
      </c>
      <c r="O300" s="1">
        <v>98.25</v>
      </c>
      <c r="P300" s="1">
        <v>17273.900000000001</v>
      </c>
      <c r="Q300" s="1">
        <v>16250</v>
      </c>
      <c r="R300" s="1">
        <v>44630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2100</v>
      </c>
      <c r="Z300" s="1">
        <v>2100</v>
      </c>
      <c r="AA300" s="1">
        <v>300</v>
      </c>
      <c r="AB300" s="1">
        <v>1010.55</v>
      </c>
      <c r="AC300" s="1">
        <v>200</v>
      </c>
      <c r="AD300" s="1">
        <v>1232.8499999999999</v>
      </c>
      <c r="AE300" s="1">
        <v>17273.900000000001</v>
      </c>
      <c r="AF300" s="1"/>
    </row>
    <row r="301" spans="2:32" x14ac:dyDescent="0.25">
      <c r="B301" s="1">
        <v>16250</v>
      </c>
      <c r="C301" s="2">
        <v>44637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350</v>
      </c>
      <c r="K301" s="1">
        <v>0</v>
      </c>
      <c r="L301" s="1">
        <v>300</v>
      </c>
      <c r="M301" s="1">
        <v>31.1</v>
      </c>
      <c r="N301" s="1">
        <v>0</v>
      </c>
      <c r="O301" s="1">
        <v>0</v>
      </c>
      <c r="P301" s="1">
        <v>17273.900000000001</v>
      </c>
      <c r="Q301" s="1">
        <v>16250</v>
      </c>
      <c r="R301" s="1">
        <v>44637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1750</v>
      </c>
      <c r="AA301" s="1">
        <v>0</v>
      </c>
      <c r="AB301" s="1">
        <v>0</v>
      </c>
      <c r="AC301" s="1">
        <v>1750</v>
      </c>
      <c r="AD301" s="1">
        <v>1506.8</v>
      </c>
      <c r="AE301" s="1">
        <v>17273.900000000001</v>
      </c>
      <c r="AF301" s="1"/>
    </row>
    <row r="302" spans="2:32" x14ac:dyDescent="0.25">
      <c r="B302" s="1">
        <v>16250</v>
      </c>
      <c r="C302" s="2">
        <v>44644</v>
      </c>
      <c r="D302" s="1">
        <v>0</v>
      </c>
      <c r="E302" s="1">
        <v>0</v>
      </c>
      <c r="F302" s="1">
        <v>1</v>
      </c>
      <c r="G302" s="1">
        <v>15.08</v>
      </c>
      <c r="H302" s="1">
        <v>21.1</v>
      </c>
      <c r="I302" s="1">
        <v>-88.25</v>
      </c>
      <c r="J302" s="1">
        <v>700</v>
      </c>
      <c r="K302" s="1">
        <v>0</v>
      </c>
      <c r="L302" s="1">
        <v>50</v>
      </c>
      <c r="M302" s="1">
        <v>32</v>
      </c>
      <c r="N302" s="1">
        <v>0</v>
      </c>
      <c r="O302" s="1">
        <v>0</v>
      </c>
      <c r="P302" s="1">
        <v>17273.900000000001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/>
    </row>
    <row r="303" spans="2:32" x14ac:dyDescent="0.25">
      <c r="B303" s="1">
        <v>16250</v>
      </c>
      <c r="C303" s="2">
        <v>44651</v>
      </c>
      <c r="D303" s="1">
        <v>553</v>
      </c>
      <c r="E303" s="1">
        <v>1</v>
      </c>
      <c r="F303" s="1">
        <v>27</v>
      </c>
      <c r="G303" s="1">
        <v>26.16</v>
      </c>
      <c r="H303" s="1">
        <v>168.2</v>
      </c>
      <c r="I303" s="1">
        <v>14.149999999999975</v>
      </c>
      <c r="J303" s="1">
        <v>6500</v>
      </c>
      <c r="K303" s="1">
        <v>7450</v>
      </c>
      <c r="L303" s="1">
        <v>50</v>
      </c>
      <c r="M303" s="1">
        <v>156.80000000000001</v>
      </c>
      <c r="N303" s="1">
        <v>50</v>
      </c>
      <c r="O303" s="1">
        <v>164.65</v>
      </c>
      <c r="P303" s="1">
        <v>17273.900000000001</v>
      </c>
      <c r="Q303" s="1">
        <v>16250</v>
      </c>
      <c r="R303" s="1">
        <v>44651</v>
      </c>
      <c r="S303" s="1">
        <v>3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4650</v>
      </c>
      <c r="Z303" s="1">
        <v>4700</v>
      </c>
      <c r="AA303" s="1">
        <v>50</v>
      </c>
      <c r="AB303" s="1">
        <v>1196.75</v>
      </c>
      <c r="AC303" s="1">
        <v>50</v>
      </c>
      <c r="AD303" s="1">
        <v>1271.55</v>
      </c>
      <c r="AE303" s="1">
        <v>17273.900000000001</v>
      </c>
      <c r="AF303" s="1"/>
    </row>
    <row r="304" spans="2:32" x14ac:dyDescent="0.25">
      <c r="B304" s="1">
        <v>16250</v>
      </c>
      <c r="C304" s="2">
        <v>44658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50</v>
      </c>
      <c r="K304" s="1">
        <v>0</v>
      </c>
      <c r="L304" s="1">
        <v>50</v>
      </c>
      <c r="M304" s="1">
        <v>0.2</v>
      </c>
      <c r="N304" s="1">
        <v>0</v>
      </c>
      <c r="O304" s="1">
        <v>0</v>
      </c>
      <c r="P304" s="1">
        <v>17273.900000000001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/>
    </row>
    <row r="305" spans="2:32" x14ac:dyDescent="0.25">
      <c r="B305" s="1">
        <v>16250</v>
      </c>
      <c r="C305" s="2">
        <v>44679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3600</v>
      </c>
      <c r="L305" s="1">
        <v>0</v>
      </c>
      <c r="M305" s="1">
        <v>0</v>
      </c>
      <c r="N305" s="1">
        <v>1750</v>
      </c>
      <c r="O305" s="1">
        <v>298.95</v>
      </c>
      <c r="P305" s="1">
        <v>17273.900000000001</v>
      </c>
      <c r="Q305" s="1">
        <v>16250</v>
      </c>
      <c r="R305" s="1">
        <v>44679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3650</v>
      </c>
      <c r="Z305" s="1">
        <v>1750</v>
      </c>
      <c r="AA305" s="1">
        <v>100</v>
      </c>
      <c r="AB305" s="1">
        <v>1051</v>
      </c>
      <c r="AC305" s="1">
        <v>1750</v>
      </c>
      <c r="AD305" s="1">
        <v>1599.85</v>
      </c>
      <c r="AE305" s="1">
        <v>17273.900000000001</v>
      </c>
      <c r="AF305" s="1"/>
    </row>
    <row r="306" spans="2:32" x14ac:dyDescent="0.25">
      <c r="B306" s="1">
        <v>16250</v>
      </c>
      <c r="C306" s="2">
        <v>44623</v>
      </c>
      <c r="D306" s="1">
        <v>135</v>
      </c>
      <c r="E306" s="1">
        <v>131</v>
      </c>
      <c r="F306" s="1">
        <v>601</v>
      </c>
      <c r="G306" s="1">
        <v>29.32</v>
      </c>
      <c r="H306" s="1">
        <v>53.7</v>
      </c>
      <c r="I306" s="1">
        <v>13.150000000000006</v>
      </c>
      <c r="J306" s="1">
        <v>16750</v>
      </c>
      <c r="K306" s="1">
        <v>13250</v>
      </c>
      <c r="L306" s="1">
        <v>50</v>
      </c>
      <c r="M306" s="1">
        <v>53.35</v>
      </c>
      <c r="N306" s="1">
        <v>100</v>
      </c>
      <c r="O306" s="1">
        <v>54.6</v>
      </c>
      <c r="P306" s="1">
        <v>17273.900000000001</v>
      </c>
      <c r="Q306" s="1">
        <v>16250</v>
      </c>
      <c r="R306" s="1">
        <v>44623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3750</v>
      </c>
      <c r="Z306" s="1">
        <v>3750</v>
      </c>
      <c r="AA306" s="1">
        <v>950</v>
      </c>
      <c r="AB306" s="1">
        <v>1011</v>
      </c>
      <c r="AC306" s="1">
        <v>950</v>
      </c>
      <c r="AD306" s="1">
        <v>1175.2</v>
      </c>
      <c r="AE306" s="1">
        <v>17273.900000000001</v>
      </c>
      <c r="AF306" s="1"/>
    </row>
    <row r="307" spans="2:32" x14ac:dyDescent="0.25">
      <c r="B307" s="1">
        <v>16250</v>
      </c>
      <c r="C307" s="2">
        <v>44616</v>
      </c>
      <c r="D307" s="1">
        <v>2970</v>
      </c>
      <c r="E307" s="1">
        <v>1473</v>
      </c>
      <c r="F307" s="1">
        <v>35979</v>
      </c>
      <c r="G307" s="1">
        <v>32.29</v>
      </c>
      <c r="H307" s="1">
        <v>17.899999999999999</v>
      </c>
      <c r="I307" s="1">
        <v>-8.1000000000000014</v>
      </c>
      <c r="J307" s="1">
        <v>43050</v>
      </c>
      <c r="K307" s="1">
        <v>43900</v>
      </c>
      <c r="L307" s="1">
        <v>100</v>
      </c>
      <c r="M307" s="1">
        <v>17.850000000000001</v>
      </c>
      <c r="N307" s="1">
        <v>50</v>
      </c>
      <c r="O307" s="1">
        <v>17.95</v>
      </c>
      <c r="P307" s="1">
        <v>17273.900000000001</v>
      </c>
      <c r="Q307" s="1">
        <v>16250</v>
      </c>
      <c r="R307" s="1">
        <v>44616</v>
      </c>
      <c r="S307" s="1">
        <v>38</v>
      </c>
      <c r="T307" s="1">
        <v>5</v>
      </c>
      <c r="U307" s="1">
        <v>31</v>
      </c>
      <c r="V307" s="1">
        <v>0</v>
      </c>
      <c r="W307" s="1">
        <v>1043.25</v>
      </c>
      <c r="X307" s="1">
        <v>-85.75</v>
      </c>
      <c r="Y307" s="1">
        <v>21400</v>
      </c>
      <c r="Z307" s="1">
        <v>18100</v>
      </c>
      <c r="AA307" s="1">
        <v>200</v>
      </c>
      <c r="AB307" s="1">
        <v>1039.3499999999999</v>
      </c>
      <c r="AC307" s="1">
        <v>100</v>
      </c>
      <c r="AD307" s="1">
        <v>1045.45</v>
      </c>
      <c r="AE307" s="1">
        <v>17273.900000000001</v>
      </c>
      <c r="AF307" s="1"/>
    </row>
    <row r="308" spans="2:32" x14ac:dyDescent="0.25">
      <c r="B308" s="1">
        <v>16300</v>
      </c>
      <c r="C308" s="2">
        <v>44630</v>
      </c>
      <c r="D308" s="1">
        <v>26</v>
      </c>
      <c r="E308" s="1">
        <v>8</v>
      </c>
      <c r="F308" s="1">
        <v>94</v>
      </c>
      <c r="G308" s="1">
        <v>28.64</v>
      </c>
      <c r="H308" s="1">
        <v>101.35</v>
      </c>
      <c r="I308" s="1">
        <v>17.049999999999997</v>
      </c>
      <c r="J308" s="1">
        <v>5850</v>
      </c>
      <c r="K308" s="1">
        <v>3300</v>
      </c>
      <c r="L308" s="1">
        <v>250</v>
      </c>
      <c r="M308" s="1">
        <v>100.7</v>
      </c>
      <c r="N308" s="1">
        <v>50</v>
      </c>
      <c r="O308" s="1">
        <v>102.95</v>
      </c>
      <c r="P308" s="1">
        <v>17273.900000000001</v>
      </c>
      <c r="Q308" s="1">
        <v>16300</v>
      </c>
      <c r="R308" s="1">
        <v>44630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2050</v>
      </c>
      <c r="Z308" s="1">
        <v>2050</v>
      </c>
      <c r="AA308" s="1">
        <v>300</v>
      </c>
      <c r="AB308" s="1">
        <v>993.6</v>
      </c>
      <c r="AC308" s="1">
        <v>300</v>
      </c>
      <c r="AD308" s="1">
        <v>1217.75</v>
      </c>
      <c r="AE308" s="1">
        <v>17273.900000000001</v>
      </c>
      <c r="AF308" s="1"/>
    </row>
    <row r="309" spans="2:32" x14ac:dyDescent="0.25">
      <c r="B309" s="1">
        <v>16300</v>
      </c>
      <c r="C309" s="2">
        <v>44637</v>
      </c>
      <c r="D309" s="1">
        <v>7</v>
      </c>
      <c r="E309" s="1">
        <v>1</v>
      </c>
      <c r="F309" s="1">
        <v>2</v>
      </c>
      <c r="G309" s="1">
        <v>26.65</v>
      </c>
      <c r="H309" s="1">
        <v>121.4</v>
      </c>
      <c r="I309" s="1">
        <v>10.300000000000011</v>
      </c>
      <c r="J309" s="1">
        <v>3900</v>
      </c>
      <c r="K309" s="1">
        <v>900</v>
      </c>
      <c r="L309" s="1">
        <v>900</v>
      </c>
      <c r="M309" s="1">
        <v>114.9</v>
      </c>
      <c r="N309" s="1">
        <v>900</v>
      </c>
      <c r="O309" s="1">
        <v>144</v>
      </c>
      <c r="P309" s="1">
        <v>17273.900000000001</v>
      </c>
      <c r="Q309" s="1">
        <v>16300</v>
      </c>
      <c r="R309" s="1">
        <v>44637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1750</v>
      </c>
      <c r="AA309" s="1">
        <v>0</v>
      </c>
      <c r="AB309" s="1">
        <v>0</v>
      </c>
      <c r="AC309" s="1">
        <v>1750</v>
      </c>
      <c r="AD309" s="1">
        <v>1424.35</v>
      </c>
      <c r="AE309" s="1">
        <v>17273.900000000001</v>
      </c>
      <c r="AF309" s="1"/>
    </row>
    <row r="310" spans="2:32" x14ac:dyDescent="0.25">
      <c r="B310" s="1">
        <v>16300</v>
      </c>
      <c r="C310" s="2">
        <v>44644</v>
      </c>
      <c r="D310" s="1">
        <v>5</v>
      </c>
      <c r="E310" s="1">
        <v>3</v>
      </c>
      <c r="F310" s="1">
        <v>8</v>
      </c>
      <c r="G310" s="1">
        <v>26.23</v>
      </c>
      <c r="H310" s="1">
        <v>149.69999999999999</v>
      </c>
      <c r="I310" s="1">
        <v>20.699999999999989</v>
      </c>
      <c r="J310" s="1">
        <v>7050</v>
      </c>
      <c r="K310" s="1">
        <v>2700</v>
      </c>
      <c r="L310" s="1">
        <v>50</v>
      </c>
      <c r="M310" s="1">
        <v>136.19999999999999</v>
      </c>
      <c r="N310" s="1">
        <v>300</v>
      </c>
      <c r="O310" s="1">
        <v>156.65</v>
      </c>
      <c r="P310" s="1">
        <v>17273.900000000001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/>
    </row>
    <row r="311" spans="2:32" x14ac:dyDescent="0.25">
      <c r="B311" s="1">
        <v>16300</v>
      </c>
      <c r="C311" s="2">
        <v>44651</v>
      </c>
      <c r="D311" s="1">
        <v>9750</v>
      </c>
      <c r="E311" s="1">
        <v>682</v>
      </c>
      <c r="F311" s="1">
        <v>3739</v>
      </c>
      <c r="G311" s="1">
        <v>25.45</v>
      </c>
      <c r="H311" s="1">
        <v>168</v>
      </c>
      <c r="I311" s="1">
        <v>4.8499999999999943</v>
      </c>
      <c r="J311" s="1">
        <v>17400</v>
      </c>
      <c r="K311" s="1">
        <v>18200</v>
      </c>
      <c r="L311" s="1">
        <v>850</v>
      </c>
      <c r="M311" s="1">
        <v>166.55</v>
      </c>
      <c r="N311" s="1">
        <v>750</v>
      </c>
      <c r="O311" s="1">
        <v>168.2</v>
      </c>
      <c r="P311" s="1">
        <v>17273.900000000001</v>
      </c>
      <c r="Q311" s="1">
        <v>16300</v>
      </c>
      <c r="R311" s="1">
        <v>44651</v>
      </c>
      <c r="S311" s="1">
        <v>60</v>
      </c>
      <c r="T311" s="1">
        <v>-2</v>
      </c>
      <c r="U311" s="1">
        <v>145</v>
      </c>
      <c r="V311" s="1">
        <v>14.58</v>
      </c>
      <c r="W311" s="1">
        <v>1188.55</v>
      </c>
      <c r="X311" s="1">
        <v>0.79999999999995453</v>
      </c>
      <c r="Y311" s="1">
        <v>6800</v>
      </c>
      <c r="Z311" s="1">
        <v>6200</v>
      </c>
      <c r="AA311" s="1">
        <v>50</v>
      </c>
      <c r="AB311" s="1">
        <v>1178.55</v>
      </c>
      <c r="AC311" s="1">
        <v>200</v>
      </c>
      <c r="AD311" s="1">
        <v>1191</v>
      </c>
      <c r="AE311" s="1">
        <v>17273.900000000001</v>
      </c>
      <c r="AF311" s="1"/>
    </row>
    <row r="312" spans="2:32" x14ac:dyDescent="0.25">
      <c r="B312" s="1">
        <v>16300</v>
      </c>
      <c r="C312" s="2">
        <v>44658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400</v>
      </c>
      <c r="K312" s="1">
        <v>0</v>
      </c>
      <c r="L312" s="1">
        <v>400</v>
      </c>
      <c r="M312" s="1">
        <v>3.5</v>
      </c>
      <c r="N312" s="1">
        <v>0</v>
      </c>
      <c r="O312" s="1">
        <v>0</v>
      </c>
      <c r="P312" s="1">
        <v>17273.900000000001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/>
    </row>
    <row r="313" spans="2:32" x14ac:dyDescent="0.25">
      <c r="B313" s="1">
        <v>16300</v>
      </c>
      <c r="C313" s="2">
        <v>44664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400</v>
      </c>
      <c r="K313" s="1">
        <v>0</v>
      </c>
      <c r="L313" s="1">
        <v>400</v>
      </c>
      <c r="M313" s="1">
        <v>22.5</v>
      </c>
      <c r="N313" s="1">
        <v>0</v>
      </c>
      <c r="O313" s="1">
        <v>0</v>
      </c>
      <c r="P313" s="1">
        <v>17273.900000000001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/>
    </row>
    <row r="314" spans="2:32" x14ac:dyDescent="0.25">
      <c r="B314" s="1">
        <v>16300</v>
      </c>
      <c r="C314" s="2">
        <v>44679</v>
      </c>
      <c r="D314" s="1">
        <v>173</v>
      </c>
      <c r="E314" s="1">
        <v>-3</v>
      </c>
      <c r="F314" s="1">
        <v>40</v>
      </c>
      <c r="G314" s="1">
        <v>24.15</v>
      </c>
      <c r="H314" s="1">
        <v>237.75</v>
      </c>
      <c r="I314" s="1">
        <v>0.75</v>
      </c>
      <c r="J314" s="1">
        <v>4900</v>
      </c>
      <c r="K314" s="1">
        <v>5450</v>
      </c>
      <c r="L314" s="1">
        <v>50</v>
      </c>
      <c r="M314" s="1">
        <v>236</v>
      </c>
      <c r="N314" s="1">
        <v>50</v>
      </c>
      <c r="O314" s="1">
        <v>240.8</v>
      </c>
      <c r="P314" s="1">
        <v>17273.900000000001</v>
      </c>
      <c r="Q314" s="1">
        <v>16300</v>
      </c>
      <c r="R314" s="1">
        <v>44679</v>
      </c>
      <c r="S314" s="1">
        <v>3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3650</v>
      </c>
      <c r="Z314" s="1">
        <v>3650</v>
      </c>
      <c r="AA314" s="1">
        <v>100</v>
      </c>
      <c r="AB314" s="1">
        <v>1242.0999999999999</v>
      </c>
      <c r="AC314" s="1">
        <v>100</v>
      </c>
      <c r="AD314" s="1">
        <v>1372.15</v>
      </c>
      <c r="AE314" s="1">
        <v>17273.900000000001</v>
      </c>
      <c r="AF314" s="1"/>
    </row>
    <row r="315" spans="2:32" x14ac:dyDescent="0.25">
      <c r="B315" s="1">
        <v>16300</v>
      </c>
      <c r="C315" s="2">
        <v>44616</v>
      </c>
      <c r="D315" s="1">
        <v>29269</v>
      </c>
      <c r="E315" s="1">
        <v>5121</v>
      </c>
      <c r="F315" s="1">
        <v>182061</v>
      </c>
      <c r="G315" s="1">
        <v>31.91</v>
      </c>
      <c r="H315" s="1">
        <v>20.100000000000001</v>
      </c>
      <c r="I315" s="1">
        <v>-10.4</v>
      </c>
      <c r="J315" s="1">
        <v>39400</v>
      </c>
      <c r="K315" s="1">
        <v>64000</v>
      </c>
      <c r="L315" s="1">
        <v>1250</v>
      </c>
      <c r="M315" s="1">
        <v>20</v>
      </c>
      <c r="N315" s="1">
        <v>450</v>
      </c>
      <c r="O315" s="1">
        <v>20.100000000000001</v>
      </c>
      <c r="P315" s="1">
        <v>17273.900000000001</v>
      </c>
      <c r="Q315" s="1">
        <v>16300</v>
      </c>
      <c r="R315" s="1">
        <v>44616</v>
      </c>
      <c r="S315" s="1">
        <v>128</v>
      </c>
      <c r="T315" s="1">
        <v>26</v>
      </c>
      <c r="U315" s="1">
        <v>113</v>
      </c>
      <c r="V315" s="1">
        <v>25.07</v>
      </c>
      <c r="W315" s="1">
        <v>993</v>
      </c>
      <c r="X315" s="1">
        <v>-22.350000000000023</v>
      </c>
      <c r="Y315" s="1">
        <v>20900</v>
      </c>
      <c r="Z315" s="1">
        <v>25100</v>
      </c>
      <c r="AA315" s="1">
        <v>150</v>
      </c>
      <c r="AB315" s="1">
        <v>992.05</v>
      </c>
      <c r="AC315" s="1">
        <v>100</v>
      </c>
      <c r="AD315" s="1">
        <v>998.35</v>
      </c>
      <c r="AE315" s="1">
        <v>17273.900000000001</v>
      </c>
      <c r="AF315" s="1"/>
    </row>
    <row r="316" spans="2:32" x14ac:dyDescent="0.25">
      <c r="B316" s="1">
        <v>16300</v>
      </c>
      <c r="C316" s="2">
        <v>44623</v>
      </c>
      <c r="D316" s="1">
        <v>1463</v>
      </c>
      <c r="E316" s="1">
        <v>474</v>
      </c>
      <c r="F316" s="1">
        <v>4730</v>
      </c>
      <c r="G316" s="1">
        <v>29.05</v>
      </c>
      <c r="H316" s="1">
        <v>58.65</v>
      </c>
      <c r="I316" s="1">
        <v>-4.2000000000000028</v>
      </c>
      <c r="J316" s="1">
        <v>17350</v>
      </c>
      <c r="K316" s="1">
        <v>19700</v>
      </c>
      <c r="L316" s="1">
        <v>950</v>
      </c>
      <c r="M316" s="1">
        <v>58.4</v>
      </c>
      <c r="N316" s="1">
        <v>100</v>
      </c>
      <c r="O316" s="1">
        <v>58.75</v>
      </c>
      <c r="P316" s="1">
        <v>17273.900000000001</v>
      </c>
      <c r="Q316" s="1">
        <v>16300</v>
      </c>
      <c r="R316" s="1">
        <v>44623</v>
      </c>
      <c r="S316" s="1">
        <v>5</v>
      </c>
      <c r="T316" s="1">
        <v>0</v>
      </c>
      <c r="U316" s="1">
        <v>6</v>
      </c>
      <c r="V316" s="1">
        <v>27.29</v>
      </c>
      <c r="W316" s="1">
        <v>1079</v>
      </c>
      <c r="X316" s="1">
        <v>-65.900000000000091</v>
      </c>
      <c r="Y316" s="1">
        <v>5650</v>
      </c>
      <c r="Z316" s="1">
        <v>5400</v>
      </c>
      <c r="AA316" s="1">
        <v>200</v>
      </c>
      <c r="AB316" s="1">
        <v>1031.1500000000001</v>
      </c>
      <c r="AC316" s="1">
        <v>500</v>
      </c>
      <c r="AD316" s="1">
        <v>1063.25</v>
      </c>
      <c r="AE316" s="1">
        <v>17273.900000000001</v>
      </c>
      <c r="AF316" s="1"/>
    </row>
    <row r="317" spans="2:32" x14ac:dyDescent="0.25">
      <c r="B317" s="1">
        <v>16350</v>
      </c>
      <c r="C317" s="2">
        <v>44623</v>
      </c>
      <c r="D317" s="1">
        <v>63</v>
      </c>
      <c r="E317" s="1">
        <v>25</v>
      </c>
      <c r="F317" s="1">
        <v>535</v>
      </c>
      <c r="G317" s="1">
        <v>28.72</v>
      </c>
      <c r="H317" s="1">
        <v>65.55</v>
      </c>
      <c r="I317" s="1">
        <v>1</v>
      </c>
      <c r="J317" s="1">
        <v>15750</v>
      </c>
      <c r="K317" s="1">
        <v>14150</v>
      </c>
      <c r="L317" s="1">
        <v>100</v>
      </c>
      <c r="M317" s="1">
        <v>62.35</v>
      </c>
      <c r="N317" s="1">
        <v>150</v>
      </c>
      <c r="O317" s="1">
        <v>65.099999999999994</v>
      </c>
      <c r="P317" s="1">
        <v>17273.900000000001</v>
      </c>
      <c r="Q317" s="1">
        <v>16350</v>
      </c>
      <c r="R317" s="1">
        <v>44623</v>
      </c>
      <c r="S317" s="1">
        <v>1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2950</v>
      </c>
      <c r="Z317" s="1">
        <v>2950</v>
      </c>
      <c r="AA317" s="1">
        <v>200</v>
      </c>
      <c r="AB317" s="1">
        <v>976.9</v>
      </c>
      <c r="AC317" s="1">
        <v>200</v>
      </c>
      <c r="AD317" s="1">
        <v>1037.2</v>
      </c>
      <c r="AE317" s="1">
        <v>17273.900000000001</v>
      </c>
      <c r="AF317" s="1"/>
    </row>
    <row r="318" spans="2:32" x14ac:dyDescent="0.25">
      <c r="B318" s="1">
        <v>16350</v>
      </c>
      <c r="C318" s="2">
        <v>44630</v>
      </c>
      <c r="D318" s="1">
        <v>2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3800</v>
      </c>
      <c r="K318" s="1">
        <v>0</v>
      </c>
      <c r="L318" s="1">
        <v>50</v>
      </c>
      <c r="M318" s="1">
        <v>40.15</v>
      </c>
      <c r="N318" s="1">
        <v>0</v>
      </c>
      <c r="O318" s="1">
        <v>0</v>
      </c>
      <c r="P318" s="1">
        <v>17273.900000000001</v>
      </c>
      <c r="Q318" s="1">
        <v>16350</v>
      </c>
      <c r="R318" s="1">
        <v>44630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2050</v>
      </c>
      <c r="Z318" s="1">
        <v>1750</v>
      </c>
      <c r="AA318" s="1">
        <v>300</v>
      </c>
      <c r="AB318" s="1">
        <v>903.15</v>
      </c>
      <c r="AC318" s="1">
        <v>1750</v>
      </c>
      <c r="AD318" s="1">
        <v>1217.45</v>
      </c>
      <c r="AE318" s="1">
        <v>17273.900000000001</v>
      </c>
      <c r="AF318" s="1"/>
    </row>
    <row r="319" spans="2:32" x14ac:dyDescent="0.25">
      <c r="B319" s="1">
        <v>16350</v>
      </c>
      <c r="C319" s="2">
        <v>44644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400</v>
      </c>
      <c r="K319" s="1">
        <v>0</v>
      </c>
      <c r="L319" s="1">
        <v>50</v>
      </c>
      <c r="M319" s="1">
        <v>70.099999999999994</v>
      </c>
      <c r="N319" s="1">
        <v>0</v>
      </c>
      <c r="O319" s="1">
        <v>0</v>
      </c>
      <c r="P319" s="1">
        <v>17273.900000000001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/>
    </row>
    <row r="320" spans="2:32" x14ac:dyDescent="0.25">
      <c r="B320" s="1">
        <v>16350</v>
      </c>
      <c r="C320" s="2">
        <v>44651</v>
      </c>
      <c r="D320" s="1">
        <v>424</v>
      </c>
      <c r="E320" s="1">
        <v>-3</v>
      </c>
      <c r="F320" s="1">
        <v>36</v>
      </c>
      <c r="G320" s="1">
        <v>25.63</v>
      </c>
      <c r="H320" s="1">
        <v>176</v>
      </c>
      <c r="I320" s="1">
        <v>10.199999999999989</v>
      </c>
      <c r="J320" s="1">
        <v>6400</v>
      </c>
      <c r="K320" s="1">
        <v>6800</v>
      </c>
      <c r="L320" s="1">
        <v>50</v>
      </c>
      <c r="M320" s="1">
        <v>174.2</v>
      </c>
      <c r="N320" s="1">
        <v>50</v>
      </c>
      <c r="O320" s="1">
        <v>182.9</v>
      </c>
      <c r="P320" s="1">
        <v>17273.900000000001</v>
      </c>
      <c r="Q320" s="1">
        <v>16350</v>
      </c>
      <c r="R320" s="1">
        <v>44651</v>
      </c>
      <c r="S320" s="1">
        <v>21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4650</v>
      </c>
      <c r="Z320" s="1">
        <v>4700</v>
      </c>
      <c r="AA320" s="1">
        <v>50</v>
      </c>
      <c r="AB320" s="1">
        <v>1117.5</v>
      </c>
      <c r="AC320" s="1">
        <v>50</v>
      </c>
      <c r="AD320" s="1">
        <v>1189.05</v>
      </c>
      <c r="AE320" s="1">
        <v>17273.900000000001</v>
      </c>
      <c r="AF320" s="1"/>
    </row>
    <row r="321" spans="2:32" x14ac:dyDescent="0.25">
      <c r="B321" s="1">
        <v>16350</v>
      </c>
      <c r="C321" s="2">
        <v>44679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50</v>
      </c>
      <c r="K321" s="1">
        <v>4550</v>
      </c>
      <c r="L321" s="1">
        <v>50</v>
      </c>
      <c r="M321" s="1">
        <v>207.75</v>
      </c>
      <c r="N321" s="1">
        <v>50</v>
      </c>
      <c r="O321" s="1">
        <v>257.75</v>
      </c>
      <c r="P321" s="1">
        <v>17273.900000000001</v>
      </c>
      <c r="Q321" s="1">
        <v>16350</v>
      </c>
      <c r="R321" s="1">
        <v>44679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800</v>
      </c>
      <c r="Z321" s="1">
        <v>1750</v>
      </c>
      <c r="AA321" s="1">
        <v>650</v>
      </c>
      <c r="AB321" s="1">
        <v>951.05</v>
      </c>
      <c r="AC321" s="1">
        <v>1750</v>
      </c>
      <c r="AD321" s="1">
        <v>1432.5</v>
      </c>
      <c r="AE321" s="1">
        <v>17273.900000000001</v>
      </c>
      <c r="AF321" s="1"/>
    </row>
    <row r="322" spans="2:32" x14ac:dyDescent="0.25">
      <c r="B322" s="1">
        <v>16350</v>
      </c>
      <c r="C322" s="2">
        <v>44616</v>
      </c>
      <c r="D322" s="1">
        <v>2853</v>
      </c>
      <c r="E322" s="1">
        <v>1013</v>
      </c>
      <c r="F322" s="1">
        <v>38387</v>
      </c>
      <c r="G322" s="1">
        <v>31.37</v>
      </c>
      <c r="H322" s="1">
        <v>22</v>
      </c>
      <c r="I322" s="1">
        <v>-10.1</v>
      </c>
      <c r="J322" s="1">
        <v>26300</v>
      </c>
      <c r="K322" s="1">
        <v>37550</v>
      </c>
      <c r="L322" s="1">
        <v>100</v>
      </c>
      <c r="M322" s="1">
        <v>21.95</v>
      </c>
      <c r="N322" s="1">
        <v>700</v>
      </c>
      <c r="O322" s="1">
        <v>22</v>
      </c>
      <c r="P322" s="1">
        <v>17273.900000000001</v>
      </c>
      <c r="Q322" s="1">
        <v>16350</v>
      </c>
      <c r="R322" s="1">
        <v>44616</v>
      </c>
      <c r="S322" s="1">
        <v>56</v>
      </c>
      <c r="T322" s="1">
        <v>2</v>
      </c>
      <c r="U322" s="1">
        <v>15</v>
      </c>
      <c r="V322" s="1">
        <v>33.03</v>
      </c>
      <c r="W322" s="1">
        <v>979</v>
      </c>
      <c r="X322" s="1">
        <v>19.600000000000023</v>
      </c>
      <c r="Y322" s="1">
        <v>18700</v>
      </c>
      <c r="Z322" s="1">
        <v>23250</v>
      </c>
      <c r="AA322" s="1">
        <v>250</v>
      </c>
      <c r="AB322" s="1">
        <v>944.15</v>
      </c>
      <c r="AC322" s="1">
        <v>400</v>
      </c>
      <c r="AD322" s="1">
        <v>952.4</v>
      </c>
      <c r="AE322" s="1">
        <v>17273.900000000001</v>
      </c>
      <c r="AF322" s="1"/>
    </row>
    <row r="323" spans="2:32" x14ac:dyDescent="0.25">
      <c r="B323" s="1">
        <v>16350</v>
      </c>
      <c r="C323" s="2">
        <v>44637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400</v>
      </c>
      <c r="K323" s="1">
        <v>0</v>
      </c>
      <c r="L323" s="1">
        <v>300</v>
      </c>
      <c r="M323" s="1">
        <v>50.1</v>
      </c>
      <c r="N323" s="1">
        <v>0</v>
      </c>
      <c r="O323" s="1">
        <v>0</v>
      </c>
      <c r="P323" s="1">
        <v>17273.900000000001</v>
      </c>
      <c r="Q323" s="1">
        <v>16350</v>
      </c>
      <c r="R323" s="1">
        <v>44637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1750</v>
      </c>
      <c r="Z323" s="1">
        <v>50</v>
      </c>
      <c r="AA323" s="1">
        <v>1750</v>
      </c>
      <c r="AB323" s="1">
        <v>713.3</v>
      </c>
      <c r="AC323" s="1">
        <v>50</v>
      </c>
      <c r="AD323" s="1">
        <v>1506.5</v>
      </c>
      <c r="AE323" s="1">
        <v>17273.900000000001</v>
      </c>
      <c r="AF323" s="1"/>
    </row>
    <row r="324" spans="2:32" x14ac:dyDescent="0.25">
      <c r="B324" s="1">
        <v>16400</v>
      </c>
      <c r="C324" s="2">
        <v>44630</v>
      </c>
      <c r="D324" s="1">
        <v>142</v>
      </c>
      <c r="E324" s="1">
        <v>69</v>
      </c>
      <c r="F324" s="1">
        <v>395</v>
      </c>
      <c r="G324" s="1">
        <v>27.96</v>
      </c>
      <c r="H324" s="1">
        <v>118.15</v>
      </c>
      <c r="I324" s="1">
        <v>3.9500000000000028</v>
      </c>
      <c r="J324" s="1">
        <v>15050</v>
      </c>
      <c r="K324" s="1">
        <v>13600</v>
      </c>
      <c r="L324" s="1">
        <v>50</v>
      </c>
      <c r="M324" s="1">
        <v>116.1</v>
      </c>
      <c r="N324" s="1">
        <v>100</v>
      </c>
      <c r="O324" s="1">
        <v>120.8</v>
      </c>
      <c r="P324" s="1">
        <v>17273.900000000001</v>
      </c>
      <c r="Q324" s="1">
        <v>16400</v>
      </c>
      <c r="R324" s="1">
        <v>44630</v>
      </c>
      <c r="S324" s="1">
        <v>0</v>
      </c>
      <c r="T324" s="1">
        <v>0</v>
      </c>
      <c r="U324" s="1">
        <v>0</v>
      </c>
      <c r="V324" s="1">
        <v>25.76</v>
      </c>
      <c r="W324" s="1">
        <v>1054.25</v>
      </c>
      <c r="X324" s="1">
        <v>-549</v>
      </c>
      <c r="Y324" s="1">
        <v>2050</v>
      </c>
      <c r="Z324" s="1">
        <v>2050</v>
      </c>
      <c r="AA324" s="1">
        <v>300</v>
      </c>
      <c r="AB324" s="1">
        <v>875.85</v>
      </c>
      <c r="AC324" s="1">
        <v>300</v>
      </c>
      <c r="AD324" s="1">
        <v>1078.45</v>
      </c>
      <c r="AE324" s="1">
        <v>17273.900000000001</v>
      </c>
      <c r="AF324" s="1"/>
    </row>
    <row r="325" spans="2:32" x14ac:dyDescent="0.25">
      <c r="B325" s="1">
        <v>16400</v>
      </c>
      <c r="C325" s="2">
        <v>44616</v>
      </c>
      <c r="D325" s="1">
        <v>34993</v>
      </c>
      <c r="E325" s="1">
        <v>11592</v>
      </c>
      <c r="F325" s="1">
        <v>163347</v>
      </c>
      <c r="G325" s="1">
        <v>30.89</v>
      </c>
      <c r="H325" s="1">
        <v>24.75</v>
      </c>
      <c r="I325" s="1">
        <v>-13.049999999999995</v>
      </c>
      <c r="J325" s="1">
        <v>47100</v>
      </c>
      <c r="K325" s="1">
        <v>74500</v>
      </c>
      <c r="L325" s="1">
        <v>1550</v>
      </c>
      <c r="M325" s="1">
        <v>24.7</v>
      </c>
      <c r="N325" s="1">
        <v>200</v>
      </c>
      <c r="O325" s="1">
        <v>24.85</v>
      </c>
      <c r="P325" s="1">
        <v>17273.900000000001</v>
      </c>
      <c r="Q325" s="1">
        <v>16400</v>
      </c>
      <c r="R325" s="1">
        <v>44616</v>
      </c>
      <c r="S325" s="1">
        <v>220</v>
      </c>
      <c r="T325" s="1">
        <v>-10</v>
      </c>
      <c r="U325" s="1">
        <v>41</v>
      </c>
      <c r="V325" s="1">
        <v>25.81</v>
      </c>
      <c r="W325" s="1">
        <v>891.65</v>
      </c>
      <c r="X325" s="1">
        <v>-30.149999999999977</v>
      </c>
      <c r="Y325" s="1">
        <v>27650</v>
      </c>
      <c r="Z325" s="1">
        <v>18500</v>
      </c>
      <c r="AA325" s="1">
        <v>250</v>
      </c>
      <c r="AB325" s="1">
        <v>894.35</v>
      </c>
      <c r="AC325" s="1">
        <v>50</v>
      </c>
      <c r="AD325" s="1">
        <v>901.6</v>
      </c>
      <c r="AE325" s="1">
        <v>17273.900000000001</v>
      </c>
      <c r="AF325" s="1"/>
    </row>
    <row r="326" spans="2:32" x14ac:dyDescent="0.25">
      <c r="B326" s="1">
        <v>16400</v>
      </c>
      <c r="C326" s="2">
        <v>44651</v>
      </c>
      <c r="D326" s="1">
        <v>11320</v>
      </c>
      <c r="E326" s="1">
        <v>648</v>
      </c>
      <c r="F326" s="1">
        <v>5045</v>
      </c>
      <c r="G326" s="1">
        <v>25.28</v>
      </c>
      <c r="H326" s="1">
        <v>185.45</v>
      </c>
      <c r="I326" s="1">
        <v>1.9499999999999889</v>
      </c>
      <c r="J326" s="1">
        <v>14550</v>
      </c>
      <c r="K326" s="1">
        <v>20200</v>
      </c>
      <c r="L326" s="1">
        <v>200</v>
      </c>
      <c r="M326" s="1">
        <v>185.25</v>
      </c>
      <c r="N326" s="1">
        <v>200</v>
      </c>
      <c r="O326" s="1">
        <v>187.05</v>
      </c>
      <c r="P326" s="1">
        <v>17273.900000000001</v>
      </c>
      <c r="Q326" s="1">
        <v>16400</v>
      </c>
      <c r="R326" s="1">
        <v>44651</v>
      </c>
      <c r="S326" s="1">
        <v>89</v>
      </c>
      <c r="T326" s="1">
        <v>-1</v>
      </c>
      <c r="U326" s="1">
        <v>17</v>
      </c>
      <c r="V326" s="1">
        <v>18.100000000000001</v>
      </c>
      <c r="W326" s="1">
        <v>1133.6500000000001</v>
      </c>
      <c r="X326" s="1">
        <v>-41.349999999999909</v>
      </c>
      <c r="Y326" s="1">
        <v>5150</v>
      </c>
      <c r="Z326" s="1">
        <v>5100</v>
      </c>
      <c r="AA326" s="1">
        <v>50</v>
      </c>
      <c r="AB326" s="1">
        <v>1096.55</v>
      </c>
      <c r="AC326" s="1">
        <v>50</v>
      </c>
      <c r="AD326" s="1">
        <v>1109.3</v>
      </c>
      <c r="AE326" s="1">
        <v>17273.900000000001</v>
      </c>
      <c r="AF326" s="1"/>
    </row>
    <row r="327" spans="2:32" x14ac:dyDescent="0.25">
      <c r="B327" s="1">
        <v>16400</v>
      </c>
      <c r="C327" s="2">
        <v>44658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1200</v>
      </c>
      <c r="K327" s="1">
        <v>0</v>
      </c>
      <c r="L327" s="1">
        <v>400</v>
      </c>
      <c r="M327" s="1">
        <v>24.5</v>
      </c>
      <c r="N327" s="1">
        <v>0</v>
      </c>
      <c r="O327" s="1">
        <v>0</v>
      </c>
      <c r="P327" s="1">
        <v>17273.900000000001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/>
    </row>
    <row r="328" spans="2:32" x14ac:dyDescent="0.25">
      <c r="B328" s="1">
        <v>16400</v>
      </c>
      <c r="C328" s="2">
        <v>44664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400</v>
      </c>
      <c r="K328" s="1">
        <v>0</v>
      </c>
      <c r="L328" s="1">
        <v>400</v>
      </c>
      <c r="M328" s="1">
        <v>32.5</v>
      </c>
      <c r="N328" s="1">
        <v>0</v>
      </c>
      <c r="O328" s="1">
        <v>0</v>
      </c>
      <c r="P328" s="1">
        <v>17273.900000000001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/>
    </row>
    <row r="329" spans="2:32" x14ac:dyDescent="0.25">
      <c r="B329" s="1">
        <v>16400</v>
      </c>
      <c r="C329" s="2">
        <v>44679</v>
      </c>
      <c r="D329" s="1">
        <v>80</v>
      </c>
      <c r="E329" s="1">
        <v>-1</v>
      </c>
      <c r="F329" s="1">
        <v>72</v>
      </c>
      <c r="G329" s="1">
        <v>24.03</v>
      </c>
      <c r="H329" s="1">
        <v>261.95</v>
      </c>
      <c r="I329" s="1">
        <v>11.149999999999975</v>
      </c>
      <c r="J329" s="1">
        <v>4100</v>
      </c>
      <c r="K329" s="1">
        <v>6700</v>
      </c>
      <c r="L329" s="1">
        <v>50</v>
      </c>
      <c r="M329" s="1">
        <v>256.5</v>
      </c>
      <c r="N329" s="1">
        <v>50</v>
      </c>
      <c r="O329" s="1">
        <v>259.05</v>
      </c>
      <c r="P329" s="1">
        <v>17273.900000000001</v>
      </c>
      <c r="Q329" s="1">
        <v>16400</v>
      </c>
      <c r="R329" s="1">
        <v>44679</v>
      </c>
      <c r="S329" s="1">
        <v>3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1900</v>
      </c>
      <c r="Z329" s="1">
        <v>3650</v>
      </c>
      <c r="AA329" s="1">
        <v>100</v>
      </c>
      <c r="AB329" s="1">
        <v>1186.45</v>
      </c>
      <c r="AC329" s="1">
        <v>100</v>
      </c>
      <c r="AD329" s="1">
        <v>1284.2</v>
      </c>
      <c r="AE329" s="1">
        <v>17273.900000000001</v>
      </c>
      <c r="AF329" s="1"/>
    </row>
    <row r="330" spans="2:32" x14ac:dyDescent="0.25">
      <c r="B330" s="1">
        <v>16400</v>
      </c>
      <c r="C330" s="2">
        <v>44637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4550</v>
      </c>
      <c r="K330" s="1">
        <v>0</v>
      </c>
      <c r="L330" s="1">
        <v>300</v>
      </c>
      <c r="M330" s="1">
        <v>78.099999999999994</v>
      </c>
      <c r="N330" s="1">
        <v>0</v>
      </c>
      <c r="O330" s="1">
        <v>0</v>
      </c>
      <c r="P330" s="1">
        <v>17273.900000000001</v>
      </c>
      <c r="Q330" s="1">
        <v>16400</v>
      </c>
      <c r="R330" s="1">
        <v>44637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1750</v>
      </c>
      <c r="AA330" s="1">
        <v>0</v>
      </c>
      <c r="AB330" s="1">
        <v>0</v>
      </c>
      <c r="AC330" s="1">
        <v>1750</v>
      </c>
      <c r="AD330" s="1">
        <v>1401.75</v>
      </c>
      <c r="AE330" s="1">
        <v>17273.900000000001</v>
      </c>
      <c r="AF330" s="1"/>
    </row>
    <row r="331" spans="2:32" x14ac:dyDescent="0.25">
      <c r="B331" s="1">
        <v>16400</v>
      </c>
      <c r="C331" s="2">
        <v>44623</v>
      </c>
      <c r="D331" s="1">
        <v>2098</v>
      </c>
      <c r="E331" s="1">
        <v>1063</v>
      </c>
      <c r="F331" s="1">
        <v>9821</v>
      </c>
      <c r="G331" s="1">
        <v>28.53</v>
      </c>
      <c r="H331" s="1">
        <v>69.75</v>
      </c>
      <c r="I331" s="1">
        <v>-5.5999999999999943</v>
      </c>
      <c r="J331" s="1">
        <v>16900</v>
      </c>
      <c r="K331" s="1">
        <v>27700</v>
      </c>
      <c r="L331" s="1">
        <v>100</v>
      </c>
      <c r="M331" s="1">
        <v>69.150000000000006</v>
      </c>
      <c r="N331" s="1">
        <v>50</v>
      </c>
      <c r="O331" s="1">
        <v>69.3</v>
      </c>
      <c r="P331" s="1">
        <v>17273.900000000001</v>
      </c>
      <c r="Q331" s="1">
        <v>16400</v>
      </c>
      <c r="R331" s="1">
        <v>44623</v>
      </c>
      <c r="S331" s="1">
        <v>10</v>
      </c>
      <c r="T331" s="1">
        <v>0</v>
      </c>
      <c r="U331" s="1">
        <v>6</v>
      </c>
      <c r="V331" s="1">
        <v>32.33</v>
      </c>
      <c r="W331" s="1">
        <v>1031.9000000000001</v>
      </c>
      <c r="X331" s="1">
        <v>22.050000000000068</v>
      </c>
      <c r="Y331" s="1">
        <v>6750</v>
      </c>
      <c r="Z331" s="1">
        <v>6900</v>
      </c>
      <c r="AA331" s="1">
        <v>500</v>
      </c>
      <c r="AB331" s="1">
        <v>946.75</v>
      </c>
      <c r="AC331" s="1">
        <v>500</v>
      </c>
      <c r="AD331" s="1">
        <v>973.65</v>
      </c>
      <c r="AE331" s="1">
        <v>17273.900000000001</v>
      </c>
      <c r="AF331" s="1"/>
    </row>
    <row r="332" spans="2:32" x14ac:dyDescent="0.25">
      <c r="B332" s="1">
        <v>16400</v>
      </c>
      <c r="C332" s="2">
        <v>44644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4450</v>
      </c>
      <c r="K332" s="1">
        <v>250</v>
      </c>
      <c r="L332" s="1">
        <v>600</v>
      </c>
      <c r="M332" s="1">
        <v>152.35</v>
      </c>
      <c r="N332" s="1">
        <v>100</v>
      </c>
      <c r="O332" s="1">
        <v>241.4</v>
      </c>
      <c r="P332" s="1">
        <v>17273.900000000001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/>
    </row>
    <row r="333" spans="2:32" x14ac:dyDescent="0.25">
      <c r="B333" s="1">
        <v>16450</v>
      </c>
      <c r="C333" s="2">
        <v>44637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350</v>
      </c>
      <c r="K333" s="1">
        <v>50</v>
      </c>
      <c r="L333" s="1">
        <v>300</v>
      </c>
      <c r="M333" s="1">
        <v>50.1</v>
      </c>
      <c r="N333" s="1">
        <v>50</v>
      </c>
      <c r="O333" s="1">
        <v>220</v>
      </c>
      <c r="P333" s="1">
        <v>17273.900000000001</v>
      </c>
      <c r="Q333" s="1">
        <v>16450</v>
      </c>
      <c r="R333" s="1">
        <v>44637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1750</v>
      </c>
      <c r="Z333" s="1">
        <v>1750</v>
      </c>
      <c r="AA333" s="1">
        <v>1750</v>
      </c>
      <c r="AB333" s="1">
        <v>659.5</v>
      </c>
      <c r="AC333" s="1">
        <v>1750</v>
      </c>
      <c r="AD333" s="1">
        <v>1369.95</v>
      </c>
      <c r="AE333" s="1">
        <v>17273.900000000001</v>
      </c>
      <c r="AF333" s="1"/>
    </row>
    <row r="334" spans="2:32" x14ac:dyDescent="0.25">
      <c r="B334" s="1">
        <v>16450</v>
      </c>
      <c r="C334" s="2">
        <v>44644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400</v>
      </c>
      <c r="K334" s="1">
        <v>0</v>
      </c>
      <c r="L334" s="1">
        <v>50</v>
      </c>
      <c r="M334" s="1">
        <v>75.099999999999994</v>
      </c>
      <c r="N334" s="1">
        <v>0</v>
      </c>
      <c r="O334" s="1">
        <v>0</v>
      </c>
      <c r="P334" s="1">
        <v>17273.900000000001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/>
    </row>
    <row r="335" spans="2:32" x14ac:dyDescent="0.25">
      <c r="B335" s="1">
        <v>16450</v>
      </c>
      <c r="C335" s="2">
        <v>44651</v>
      </c>
      <c r="D335" s="1">
        <v>829</v>
      </c>
      <c r="E335" s="1">
        <v>4</v>
      </c>
      <c r="F335" s="1">
        <v>39</v>
      </c>
      <c r="G335" s="1">
        <v>25.07</v>
      </c>
      <c r="H335" s="1">
        <v>200.85</v>
      </c>
      <c r="I335" s="1">
        <v>10.75</v>
      </c>
      <c r="J335" s="1">
        <v>4400</v>
      </c>
      <c r="K335" s="1">
        <v>5050</v>
      </c>
      <c r="L335" s="1">
        <v>50</v>
      </c>
      <c r="M335" s="1">
        <v>192.45</v>
      </c>
      <c r="N335" s="1">
        <v>50</v>
      </c>
      <c r="O335" s="1">
        <v>198.35</v>
      </c>
      <c r="P335" s="1">
        <v>17273.900000000001</v>
      </c>
      <c r="Q335" s="1">
        <v>16450</v>
      </c>
      <c r="R335" s="1">
        <v>44651</v>
      </c>
      <c r="S335" s="1">
        <v>29</v>
      </c>
      <c r="T335" s="1">
        <v>-1</v>
      </c>
      <c r="U335" s="1">
        <v>2</v>
      </c>
      <c r="V335" s="1">
        <v>17.43</v>
      </c>
      <c r="W335" s="1">
        <v>1083.2</v>
      </c>
      <c r="X335" s="1">
        <v>-43.299999999999955</v>
      </c>
      <c r="Y335" s="1">
        <v>5200</v>
      </c>
      <c r="Z335" s="1">
        <v>7450</v>
      </c>
      <c r="AA335" s="1">
        <v>50</v>
      </c>
      <c r="AB335" s="1">
        <v>1037.5999999999999</v>
      </c>
      <c r="AC335" s="1">
        <v>1250</v>
      </c>
      <c r="AD335" s="1">
        <v>1127.25</v>
      </c>
      <c r="AE335" s="1">
        <v>17273.900000000001</v>
      </c>
      <c r="AF335" s="1"/>
    </row>
    <row r="336" spans="2:32" x14ac:dyDescent="0.25">
      <c r="B336" s="1">
        <v>16450</v>
      </c>
      <c r="C336" s="2">
        <v>44679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50</v>
      </c>
      <c r="K336" s="1">
        <v>1900</v>
      </c>
      <c r="L336" s="1">
        <v>50</v>
      </c>
      <c r="M336" s="1">
        <v>235.15</v>
      </c>
      <c r="N336" s="1">
        <v>50</v>
      </c>
      <c r="O336" s="1">
        <v>328.4</v>
      </c>
      <c r="P336" s="1">
        <v>17273.900000000001</v>
      </c>
      <c r="Q336" s="1">
        <v>16450</v>
      </c>
      <c r="R336" s="1">
        <v>44679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650</v>
      </c>
      <c r="Z336" s="1">
        <v>2200</v>
      </c>
      <c r="AA336" s="1">
        <v>550</v>
      </c>
      <c r="AB336" s="1">
        <v>951.05</v>
      </c>
      <c r="AC336" s="1">
        <v>1750</v>
      </c>
      <c r="AD336" s="1">
        <v>1481.2</v>
      </c>
      <c r="AE336" s="1">
        <v>17273.900000000001</v>
      </c>
      <c r="AF336" s="1"/>
    </row>
    <row r="337" spans="2:32" x14ac:dyDescent="0.25">
      <c r="B337" s="1">
        <v>16450</v>
      </c>
      <c r="C337" s="2">
        <v>44623</v>
      </c>
      <c r="D337" s="1">
        <v>106</v>
      </c>
      <c r="E337" s="1">
        <v>83</v>
      </c>
      <c r="F337" s="1">
        <v>471</v>
      </c>
      <c r="G337" s="1">
        <v>28.27</v>
      </c>
      <c r="H337" s="1">
        <v>75.5</v>
      </c>
      <c r="I337" s="1">
        <v>3.5</v>
      </c>
      <c r="J337" s="1">
        <v>14050</v>
      </c>
      <c r="K337" s="1">
        <v>15550</v>
      </c>
      <c r="L337" s="1">
        <v>100</v>
      </c>
      <c r="M337" s="1">
        <v>73.150000000000006</v>
      </c>
      <c r="N337" s="1">
        <v>50</v>
      </c>
      <c r="O337" s="1">
        <v>75.25</v>
      </c>
      <c r="P337" s="1">
        <v>17273.900000000001</v>
      </c>
      <c r="Q337" s="1">
        <v>16450</v>
      </c>
      <c r="R337" s="1">
        <v>44623</v>
      </c>
      <c r="S337" s="1">
        <v>12</v>
      </c>
      <c r="T337" s="1">
        <v>0</v>
      </c>
      <c r="U337" s="1">
        <v>4</v>
      </c>
      <c r="V337" s="1">
        <v>22.76</v>
      </c>
      <c r="W337" s="1">
        <v>919.6</v>
      </c>
      <c r="X337" s="1">
        <v>-70.399999999999977</v>
      </c>
      <c r="Y337" s="1">
        <v>7100</v>
      </c>
      <c r="Z337" s="1">
        <v>6200</v>
      </c>
      <c r="AA337" s="1">
        <v>1550</v>
      </c>
      <c r="AB337" s="1">
        <v>858</v>
      </c>
      <c r="AC337" s="1">
        <v>500</v>
      </c>
      <c r="AD337" s="1">
        <v>929.95</v>
      </c>
      <c r="AE337" s="1">
        <v>17273.900000000001</v>
      </c>
      <c r="AF337" s="1"/>
    </row>
    <row r="338" spans="2:32" x14ac:dyDescent="0.25">
      <c r="B338" s="1">
        <v>16450</v>
      </c>
      <c r="C338" s="2">
        <v>44616</v>
      </c>
      <c r="D338" s="1">
        <v>3673</v>
      </c>
      <c r="E338" s="1">
        <v>2281</v>
      </c>
      <c r="F338" s="1">
        <v>49472</v>
      </c>
      <c r="G338" s="1">
        <v>30.48</v>
      </c>
      <c r="H338" s="1">
        <v>28</v>
      </c>
      <c r="I338" s="1">
        <v>-14.25</v>
      </c>
      <c r="J338" s="1">
        <v>46550</v>
      </c>
      <c r="K338" s="1">
        <v>44550</v>
      </c>
      <c r="L338" s="1">
        <v>100</v>
      </c>
      <c r="M338" s="1">
        <v>27.85</v>
      </c>
      <c r="N338" s="1">
        <v>150</v>
      </c>
      <c r="O338" s="1">
        <v>28.05</v>
      </c>
      <c r="P338" s="1">
        <v>17273.900000000001</v>
      </c>
      <c r="Q338" s="1">
        <v>16450</v>
      </c>
      <c r="R338" s="1">
        <v>44616</v>
      </c>
      <c r="S338" s="1">
        <v>139</v>
      </c>
      <c r="T338" s="1">
        <v>0</v>
      </c>
      <c r="U338" s="1">
        <v>6</v>
      </c>
      <c r="V338" s="1">
        <v>33.97</v>
      </c>
      <c r="W338" s="1">
        <v>893.95</v>
      </c>
      <c r="X338" s="1">
        <v>-26.099999999999909</v>
      </c>
      <c r="Y338" s="1">
        <v>21800</v>
      </c>
      <c r="Z338" s="1">
        <v>23650</v>
      </c>
      <c r="AA338" s="1">
        <v>1000</v>
      </c>
      <c r="AB338" s="1">
        <v>849.8</v>
      </c>
      <c r="AC338" s="1">
        <v>1000</v>
      </c>
      <c r="AD338" s="1">
        <v>858.7</v>
      </c>
      <c r="AE338" s="1">
        <v>17273.900000000001</v>
      </c>
      <c r="AF338" s="1"/>
    </row>
    <row r="339" spans="2:32" x14ac:dyDescent="0.25">
      <c r="B339" s="1">
        <v>16450</v>
      </c>
      <c r="C339" s="2">
        <v>44630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3750</v>
      </c>
      <c r="K339" s="1">
        <v>0</v>
      </c>
      <c r="L339" s="1">
        <v>100</v>
      </c>
      <c r="M339" s="1">
        <v>55.1</v>
      </c>
      <c r="N339" s="1">
        <v>0</v>
      </c>
      <c r="O339" s="1">
        <v>0</v>
      </c>
      <c r="P339" s="1">
        <v>17273.900000000001</v>
      </c>
      <c r="Q339" s="1">
        <v>16450</v>
      </c>
      <c r="R339" s="1">
        <v>44630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1900</v>
      </c>
      <c r="Z339" s="1">
        <v>1800</v>
      </c>
      <c r="AA339" s="1">
        <v>100</v>
      </c>
      <c r="AB339" s="1">
        <v>765.2</v>
      </c>
      <c r="AC339" s="1">
        <v>1750</v>
      </c>
      <c r="AD339" s="1">
        <v>1165.2</v>
      </c>
      <c r="AE339" s="1">
        <v>17273.900000000001</v>
      </c>
      <c r="AF339" s="1"/>
    </row>
    <row r="340" spans="2:32" x14ac:dyDescent="0.25">
      <c r="B340" s="1">
        <v>16500</v>
      </c>
      <c r="C340" s="2">
        <v>44630</v>
      </c>
      <c r="D340" s="1">
        <v>859</v>
      </c>
      <c r="E340" s="1">
        <v>403</v>
      </c>
      <c r="F340" s="1">
        <v>1724</v>
      </c>
      <c r="G340" s="1">
        <v>27.89</v>
      </c>
      <c r="H340" s="1">
        <v>138.30000000000001</v>
      </c>
      <c r="I340" s="1">
        <v>0.85000000000002274</v>
      </c>
      <c r="J340" s="1">
        <v>29450</v>
      </c>
      <c r="K340" s="1">
        <v>15900</v>
      </c>
      <c r="L340" s="1">
        <v>200</v>
      </c>
      <c r="M340" s="1">
        <v>135.19999999999999</v>
      </c>
      <c r="N340" s="1">
        <v>50</v>
      </c>
      <c r="O340" s="1">
        <v>135.4</v>
      </c>
      <c r="P340" s="1">
        <v>17273.900000000001</v>
      </c>
      <c r="Q340" s="1">
        <v>16500</v>
      </c>
      <c r="R340" s="1">
        <v>44630</v>
      </c>
      <c r="S340" s="1">
        <v>20</v>
      </c>
      <c r="T340" s="1">
        <v>18</v>
      </c>
      <c r="U340" s="1">
        <v>22</v>
      </c>
      <c r="V340" s="1">
        <v>21.35</v>
      </c>
      <c r="W340" s="1">
        <v>929.1</v>
      </c>
      <c r="X340" s="1">
        <v>-20.899999999999977</v>
      </c>
      <c r="Y340" s="1">
        <v>2900</v>
      </c>
      <c r="Z340" s="1">
        <v>2900</v>
      </c>
      <c r="AA340" s="1">
        <v>900</v>
      </c>
      <c r="AB340" s="1">
        <v>906.35</v>
      </c>
      <c r="AC340" s="1">
        <v>400</v>
      </c>
      <c r="AD340" s="1">
        <v>974.75</v>
      </c>
      <c r="AE340" s="1">
        <v>17273.900000000001</v>
      </c>
      <c r="AF340" s="1"/>
    </row>
    <row r="341" spans="2:32" x14ac:dyDescent="0.25">
      <c r="B341" s="1">
        <v>16500</v>
      </c>
      <c r="C341" s="2">
        <v>44637</v>
      </c>
      <c r="D341" s="1">
        <v>42</v>
      </c>
      <c r="E341" s="1">
        <v>7</v>
      </c>
      <c r="F341" s="1">
        <v>43</v>
      </c>
      <c r="G341" s="1">
        <v>26.89</v>
      </c>
      <c r="H341" s="1">
        <v>170</v>
      </c>
      <c r="I341" s="1">
        <v>15.599999999999994</v>
      </c>
      <c r="J341" s="1">
        <v>5800</v>
      </c>
      <c r="K341" s="1">
        <v>3600</v>
      </c>
      <c r="L341" s="1">
        <v>50</v>
      </c>
      <c r="M341" s="1">
        <v>159.75</v>
      </c>
      <c r="N341" s="1">
        <v>150</v>
      </c>
      <c r="O341" s="1">
        <v>170.35</v>
      </c>
      <c r="P341" s="1">
        <v>17273.900000000001</v>
      </c>
      <c r="Q341" s="1">
        <v>16500</v>
      </c>
      <c r="R341" s="1">
        <v>44637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1850</v>
      </c>
      <c r="Z341" s="1">
        <v>0</v>
      </c>
      <c r="AA341" s="1">
        <v>100</v>
      </c>
      <c r="AB341" s="1">
        <v>633.85</v>
      </c>
      <c r="AC341" s="1">
        <v>0</v>
      </c>
      <c r="AD341" s="1">
        <v>0</v>
      </c>
      <c r="AE341" s="1">
        <v>17273.900000000001</v>
      </c>
      <c r="AF341" s="1"/>
    </row>
    <row r="342" spans="2:32" x14ac:dyDescent="0.25">
      <c r="B342" s="1">
        <v>16500</v>
      </c>
      <c r="C342" s="2">
        <v>44616</v>
      </c>
      <c r="D342" s="1">
        <v>93451</v>
      </c>
      <c r="E342" s="1">
        <v>12561</v>
      </c>
      <c r="F342" s="1">
        <v>449962</v>
      </c>
      <c r="G342" s="1">
        <v>30.05</v>
      </c>
      <c r="H342" s="1">
        <v>31.25</v>
      </c>
      <c r="I342" s="1">
        <v>-15.1</v>
      </c>
      <c r="J342" s="1">
        <v>187900</v>
      </c>
      <c r="K342" s="1">
        <v>273900</v>
      </c>
      <c r="L342" s="1">
        <v>50</v>
      </c>
      <c r="M342" s="1">
        <v>31.3</v>
      </c>
      <c r="N342" s="1">
        <v>100</v>
      </c>
      <c r="O342" s="1">
        <v>31.35</v>
      </c>
      <c r="P342" s="1">
        <v>17273.900000000001</v>
      </c>
      <c r="Q342" s="1">
        <v>16500</v>
      </c>
      <c r="R342" s="1">
        <v>44616</v>
      </c>
      <c r="S342" s="1">
        <v>4055</v>
      </c>
      <c r="T342" s="1">
        <v>120</v>
      </c>
      <c r="U342" s="1">
        <v>2631</v>
      </c>
      <c r="V342" s="1">
        <v>21.64</v>
      </c>
      <c r="W342" s="1">
        <v>808.7</v>
      </c>
      <c r="X342" s="1">
        <v>-24.649999999999977</v>
      </c>
      <c r="Y342" s="1">
        <v>46000</v>
      </c>
      <c r="Z342" s="1">
        <v>27250</v>
      </c>
      <c r="AA342" s="1">
        <v>100</v>
      </c>
      <c r="AB342" s="1">
        <v>805.9</v>
      </c>
      <c r="AC342" s="1">
        <v>500</v>
      </c>
      <c r="AD342" s="1">
        <v>809.8</v>
      </c>
      <c r="AE342" s="1">
        <v>17273.900000000001</v>
      </c>
      <c r="AF342" s="1"/>
    </row>
    <row r="343" spans="2:32" x14ac:dyDescent="0.25">
      <c r="B343" s="1">
        <v>16500</v>
      </c>
      <c r="C343" s="2">
        <v>44651</v>
      </c>
      <c r="D343" s="1">
        <v>74686</v>
      </c>
      <c r="E343" s="1">
        <v>15980</v>
      </c>
      <c r="F343" s="1">
        <v>32950</v>
      </c>
      <c r="G343" s="1">
        <v>25.23</v>
      </c>
      <c r="H343" s="1">
        <v>209.75</v>
      </c>
      <c r="I343" s="1">
        <v>4.0500000000000114</v>
      </c>
      <c r="J343" s="1">
        <v>38400</v>
      </c>
      <c r="K343" s="1">
        <v>33900</v>
      </c>
      <c r="L343" s="1">
        <v>800</v>
      </c>
      <c r="M343" s="1">
        <v>209.25</v>
      </c>
      <c r="N343" s="1">
        <v>100</v>
      </c>
      <c r="O343" s="1">
        <v>209.85</v>
      </c>
      <c r="P343" s="1">
        <v>17273.900000000001</v>
      </c>
      <c r="Q343" s="1">
        <v>16500</v>
      </c>
      <c r="R343" s="1">
        <v>44651</v>
      </c>
      <c r="S343" s="1">
        <v>3243</v>
      </c>
      <c r="T343" s="1">
        <v>192</v>
      </c>
      <c r="U343" s="1">
        <v>867</v>
      </c>
      <c r="V343" s="1">
        <v>16.55</v>
      </c>
      <c r="W343" s="1">
        <v>1030.2</v>
      </c>
      <c r="X343" s="1">
        <v>-10.649999999999864</v>
      </c>
      <c r="Y343" s="1">
        <v>16400</v>
      </c>
      <c r="Z343" s="1">
        <v>17300</v>
      </c>
      <c r="AA343" s="1">
        <v>50</v>
      </c>
      <c r="AB343" s="1">
        <v>1028</v>
      </c>
      <c r="AC343" s="1">
        <v>50</v>
      </c>
      <c r="AD343" s="1">
        <v>1032.1500000000001</v>
      </c>
      <c r="AE343" s="1">
        <v>17273.900000000001</v>
      </c>
      <c r="AF343" s="1"/>
    </row>
    <row r="344" spans="2:32" x14ac:dyDescent="0.25">
      <c r="B344" s="1">
        <v>16500</v>
      </c>
      <c r="C344" s="2">
        <v>44658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1500</v>
      </c>
      <c r="K344" s="1">
        <v>0</v>
      </c>
      <c r="L344" s="1">
        <v>400</v>
      </c>
      <c r="M344" s="1">
        <v>37</v>
      </c>
      <c r="N344" s="1">
        <v>0</v>
      </c>
      <c r="O344" s="1">
        <v>0</v>
      </c>
      <c r="P344" s="1">
        <v>17273.900000000001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/>
    </row>
    <row r="345" spans="2:32" x14ac:dyDescent="0.25">
      <c r="B345" s="1">
        <v>16500</v>
      </c>
      <c r="C345" s="2">
        <v>44664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600</v>
      </c>
      <c r="K345" s="1">
        <v>0</v>
      </c>
      <c r="L345" s="1">
        <v>300</v>
      </c>
      <c r="M345" s="1">
        <v>52.5</v>
      </c>
      <c r="N345" s="1">
        <v>0</v>
      </c>
      <c r="O345" s="1">
        <v>0</v>
      </c>
      <c r="P345" s="1">
        <v>17273.900000000001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/>
    </row>
    <row r="346" spans="2:32" x14ac:dyDescent="0.25">
      <c r="B346" s="1">
        <v>16500</v>
      </c>
      <c r="C346" s="2">
        <v>44679</v>
      </c>
      <c r="D346" s="1">
        <v>4250</v>
      </c>
      <c r="E346" s="1">
        <v>179</v>
      </c>
      <c r="F346" s="1">
        <v>1804</v>
      </c>
      <c r="G346" s="1">
        <v>23.87</v>
      </c>
      <c r="H346" s="1">
        <v>281.60000000000002</v>
      </c>
      <c r="I346" s="1">
        <v>4.1000000000000227</v>
      </c>
      <c r="J346" s="1">
        <v>15950</v>
      </c>
      <c r="K346" s="1">
        <v>15900</v>
      </c>
      <c r="L346" s="1">
        <v>100</v>
      </c>
      <c r="M346" s="1">
        <v>280.64999999999998</v>
      </c>
      <c r="N346" s="1">
        <v>50</v>
      </c>
      <c r="O346" s="1">
        <v>281.60000000000002</v>
      </c>
      <c r="P346" s="1">
        <v>17273.900000000001</v>
      </c>
      <c r="Q346" s="1">
        <v>16500</v>
      </c>
      <c r="R346" s="1">
        <v>44679</v>
      </c>
      <c r="S346" s="1">
        <v>240</v>
      </c>
      <c r="T346" s="1">
        <v>5</v>
      </c>
      <c r="U346" s="1">
        <v>58</v>
      </c>
      <c r="V346" s="1">
        <v>13.69</v>
      </c>
      <c r="W346" s="1">
        <v>1151.3</v>
      </c>
      <c r="X346" s="1">
        <v>-10</v>
      </c>
      <c r="Y346" s="1">
        <v>4450</v>
      </c>
      <c r="Z346" s="1">
        <v>6800</v>
      </c>
      <c r="AA346" s="1">
        <v>50</v>
      </c>
      <c r="AB346" s="1">
        <v>1140.8</v>
      </c>
      <c r="AC346" s="1">
        <v>100</v>
      </c>
      <c r="AD346" s="1">
        <v>1154.55</v>
      </c>
      <c r="AE346" s="1">
        <v>17273.900000000001</v>
      </c>
      <c r="AF346" s="1"/>
    </row>
    <row r="347" spans="2:32" x14ac:dyDescent="0.25">
      <c r="B347" s="1">
        <v>16500</v>
      </c>
      <c r="C347" s="2">
        <v>44742</v>
      </c>
      <c r="D347" s="1">
        <v>6667</v>
      </c>
      <c r="E347" s="1">
        <v>1</v>
      </c>
      <c r="F347" s="1">
        <v>127</v>
      </c>
      <c r="G347" s="1">
        <v>24.62</v>
      </c>
      <c r="H347" s="1">
        <v>446.7</v>
      </c>
      <c r="I347" s="1">
        <v>2.0500000000000114</v>
      </c>
      <c r="J347" s="1">
        <v>11600</v>
      </c>
      <c r="K347" s="1">
        <v>5350</v>
      </c>
      <c r="L347" s="1">
        <v>50</v>
      </c>
      <c r="M347" s="1">
        <v>436.1</v>
      </c>
      <c r="N347" s="1">
        <v>200</v>
      </c>
      <c r="O347" s="1">
        <v>446.7</v>
      </c>
      <c r="P347" s="1">
        <v>17273.900000000001</v>
      </c>
      <c r="Q347" s="1">
        <v>16500</v>
      </c>
      <c r="R347" s="1">
        <v>44742</v>
      </c>
      <c r="S347" s="1">
        <v>52</v>
      </c>
      <c r="T347" s="1">
        <v>20</v>
      </c>
      <c r="U347" s="1">
        <v>33</v>
      </c>
      <c r="V347" s="1">
        <v>0</v>
      </c>
      <c r="W347" s="1">
        <v>1355.5</v>
      </c>
      <c r="X347" s="1">
        <v>55.5</v>
      </c>
      <c r="Y347" s="1">
        <v>1900</v>
      </c>
      <c r="Z347" s="1">
        <v>2700</v>
      </c>
      <c r="AA347" s="1">
        <v>50</v>
      </c>
      <c r="AB347" s="1">
        <v>1287.6500000000001</v>
      </c>
      <c r="AC347" s="1">
        <v>400</v>
      </c>
      <c r="AD347" s="1">
        <v>1348.2</v>
      </c>
      <c r="AE347" s="1">
        <v>17273.900000000001</v>
      </c>
      <c r="AF347" s="1"/>
    </row>
    <row r="348" spans="2:32" x14ac:dyDescent="0.25">
      <c r="B348" s="1">
        <v>16500</v>
      </c>
      <c r="C348" s="2">
        <v>44924</v>
      </c>
      <c r="D348" s="1">
        <v>336</v>
      </c>
      <c r="E348" s="1">
        <v>14</v>
      </c>
      <c r="F348" s="1">
        <v>83</v>
      </c>
      <c r="G348" s="1">
        <v>24.64</v>
      </c>
      <c r="H348" s="1">
        <v>650</v>
      </c>
      <c r="I348" s="1">
        <v>12.350000000000025</v>
      </c>
      <c r="J348" s="1">
        <v>11800</v>
      </c>
      <c r="K348" s="1">
        <v>1250</v>
      </c>
      <c r="L348" s="1">
        <v>50</v>
      </c>
      <c r="M348" s="1">
        <v>631.85</v>
      </c>
      <c r="N348" s="1">
        <v>50</v>
      </c>
      <c r="O348" s="1">
        <v>652</v>
      </c>
      <c r="P348" s="1">
        <v>17273.900000000001</v>
      </c>
      <c r="Q348" s="1">
        <v>16500</v>
      </c>
      <c r="R348" s="1">
        <v>44924</v>
      </c>
      <c r="S348" s="1">
        <v>23</v>
      </c>
      <c r="T348" s="1">
        <v>1</v>
      </c>
      <c r="U348" s="1">
        <v>2</v>
      </c>
      <c r="V348" s="1">
        <v>0</v>
      </c>
      <c r="W348" s="1">
        <v>1900</v>
      </c>
      <c r="X348" s="1">
        <v>26</v>
      </c>
      <c r="Y348" s="1">
        <v>4050</v>
      </c>
      <c r="Z348" s="1">
        <v>1550</v>
      </c>
      <c r="AA348" s="1">
        <v>50</v>
      </c>
      <c r="AB348" s="1">
        <v>1850</v>
      </c>
      <c r="AC348" s="1">
        <v>50</v>
      </c>
      <c r="AD348" s="1">
        <v>1940</v>
      </c>
      <c r="AE348" s="1">
        <v>17273.900000000001</v>
      </c>
      <c r="AF348" s="1"/>
    </row>
    <row r="349" spans="2:32" x14ac:dyDescent="0.25">
      <c r="B349" s="1">
        <v>0</v>
      </c>
      <c r="C349" s="2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16500</v>
      </c>
      <c r="R349" s="1">
        <v>45288</v>
      </c>
      <c r="S349" s="1">
        <v>53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50</v>
      </c>
      <c r="AA349" s="1">
        <v>0</v>
      </c>
      <c r="AB349" s="1">
        <v>0</v>
      </c>
      <c r="AC349" s="1">
        <v>50</v>
      </c>
      <c r="AD349" s="1">
        <v>4694</v>
      </c>
      <c r="AE349" s="1">
        <v>17273.900000000001</v>
      </c>
      <c r="AF349" s="1"/>
    </row>
    <row r="350" spans="2:32" x14ac:dyDescent="0.25">
      <c r="B350" s="1">
        <v>16500</v>
      </c>
      <c r="C350" s="2">
        <v>46015</v>
      </c>
      <c r="D350" s="1">
        <v>1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2600</v>
      </c>
      <c r="K350" s="1">
        <v>0</v>
      </c>
      <c r="L350" s="1">
        <v>750</v>
      </c>
      <c r="M350" s="1">
        <v>1.3</v>
      </c>
      <c r="N350" s="1">
        <v>0</v>
      </c>
      <c r="O350" s="1">
        <v>0</v>
      </c>
      <c r="P350" s="1">
        <v>17273.900000000001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/>
    </row>
    <row r="351" spans="2:32" x14ac:dyDescent="0.25">
      <c r="B351" s="1">
        <v>16500</v>
      </c>
      <c r="C351" s="2">
        <v>44623</v>
      </c>
      <c r="D351" s="1">
        <v>4917</v>
      </c>
      <c r="E351" s="1">
        <v>1677</v>
      </c>
      <c r="F351" s="1">
        <v>23785</v>
      </c>
      <c r="G351" s="1">
        <v>27.89</v>
      </c>
      <c r="H351" s="1">
        <v>81.349999999999994</v>
      </c>
      <c r="I351" s="1">
        <v>-4.7000000000000028</v>
      </c>
      <c r="J351" s="1">
        <v>43150</v>
      </c>
      <c r="K351" s="1">
        <v>39250</v>
      </c>
      <c r="L351" s="1">
        <v>50</v>
      </c>
      <c r="M351" s="1">
        <v>81.25</v>
      </c>
      <c r="N351" s="1">
        <v>50</v>
      </c>
      <c r="O351" s="1">
        <v>81.5</v>
      </c>
      <c r="P351" s="1">
        <v>17273.900000000001</v>
      </c>
      <c r="Q351" s="1">
        <v>16500</v>
      </c>
      <c r="R351" s="1">
        <v>44623</v>
      </c>
      <c r="S351" s="1">
        <v>45</v>
      </c>
      <c r="T351" s="1">
        <v>5</v>
      </c>
      <c r="U351" s="1">
        <v>59</v>
      </c>
      <c r="V351" s="1">
        <v>22.16</v>
      </c>
      <c r="W351" s="1">
        <v>872</v>
      </c>
      <c r="X351" s="1">
        <v>-40</v>
      </c>
      <c r="Y351" s="1">
        <v>11650</v>
      </c>
      <c r="Z351" s="1">
        <v>14450</v>
      </c>
      <c r="AA351" s="1">
        <v>200</v>
      </c>
      <c r="AB351" s="1">
        <v>865.55</v>
      </c>
      <c r="AC351" s="1">
        <v>400</v>
      </c>
      <c r="AD351" s="1">
        <v>883.3</v>
      </c>
      <c r="AE351" s="1">
        <v>17273.900000000001</v>
      </c>
      <c r="AF351" s="1"/>
    </row>
    <row r="352" spans="2:32" x14ac:dyDescent="0.25">
      <c r="B352" s="1">
        <v>16500</v>
      </c>
      <c r="C352" s="2">
        <v>44644</v>
      </c>
      <c r="D352" s="1">
        <v>256</v>
      </c>
      <c r="E352" s="1">
        <v>11</v>
      </c>
      <c r="F352" s="1">
        <v>127</v>
      </c>
      <c r="G352" s="1">
        <v>25.6</v>
      </c>
      <c r="H352" s="1">
        <v>186</v>
      </c>
      <c r="I352" s="1">
        <v>7.5500000000000114</v>
      </c>
      <c r="J352" s="1">
        <v>5750</v>
      </c>
      <c r="K352" s="1">
        <v>5900</v>
      </c>
      <c r="L352" s="1">
        <v>50</v>
      </c>
      <c r="M352" s="1">
        <v>185.6</v>
      </c>
      <c r="N352" s="1">
        <v>50</v>
      </c>
      <c r="O352" s="1">
        <v>188.2</v>
      </c>
      <c r="P352" s="1">
        <v>17273.900000000001</v>
      </c>
      <c r="Q352" s="1">
        <v>16500</v>
      </c>
      <c r="R352" s="1">
        <v>44644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50</v>
      </c>
      <c r="Z352" s="1">
        <v>0</v>
      </c>
      <c r="AA352" s="1">
        <v>50</v>
      </c>
      <c r="AB352" s="1">
        <v>392.65</v>
      </c>
      <c r="AC352" s="1">
        <v>0</v>
      </c>
      <c r="AD352" s="1">
        <v>0</v>
      </c>
      <c r="AE352" s="1">
        <v>17273.900000000001</v>
      </c>
      <c r="AF352" s="1"/>
    </row>
    <row r="353" spans="2:32" x14ac:dyDescent="0.25">
      <c r="B353" s="1">
        <v>16550</v>
      </c>
      <c r="C353" s="2">
        <v>44623</v>
      </c>
      <c r="D353" s="1">
        <v>126</v>
      </c>
      <c r="E353" s="1">
        <v>17</v>
      </c>
      <c r="F353" s="1">
        <v>1061</v>
      </c>
      <c r="G353" s="1">
        <v>27.58</v>
      </c>
      <c r="H353" s="1">
        <v>86.6</v>
      </c>
      <c r="I353" s="1">
        <v>-6.7000000000000028</v>
      </c>
      <c r="J353" s="1">
        <v>15300</v>
      </c>
      <c r="K353" s="1">
        <v>15850</v>
      </c>
      <c r="L353" s="1">
        <v>50</v>
      </c>
      <c r="M353" s="1">
        <v>87.9</v>
      </c>
      <c r="N353" s="1">
        <v>100</v>
      </c>
      <c r="O353" s="1">
        <v>90</v>
      </c>
      <c r="P353" s="1">
        <v>17273.900000000001</v>
      </c>
      <c r="Q353" s="1">
        <v>16550</v>
      </c>
      <c r="R353" s="1">
        <v>44623</v>
      </c>
      <c r="S353" s="1">
        <v>232</v>
      </c>
      <c r="T353" s="1">
        <v>-18</v>
      </c>
      <c r="U353" s="1">
        <v>32</v>
      </c>
      <c r="V353" s="1">
        <v>26.55</v>
      </c>
      <c r="W353" s="1">
        <v>862.2</v>
      </c>
      <c r="X353" s="1">
        <v>-24.149999999999977</v>
      </c>
      <c r="Y353" s="1">
        <v>6900</v>
      </c>
      <c r="Z353" s="1">
        <v>8200</v>
      </c>
      <c r="AA353" s="1">
        <v>800</v>
      </c>
      <c r="AB353" s="1">
        <v>820.9</v>
      </c>
      <c r="AC353" s="1">
        <v>50</v>
      </c>
      <c r="AD353" s="1">
        <v>839.5</v>
      </c>
      <c r="AE353" s="1">
        <v>17273.900000000001</v>
      </c>
      <c r="AF353" s="1"/>
    </row>
    <row r="354" spans="2:32" x14ac:dyDescent="0.25">
      <c r="B354" s="1">
        <v>16550</v>
      </c>
      <c r="C354" s="2">
        <v>44630</v>
      </c>
      <c r="D354" s="1">
        <v>2</v>
      </c>
      <c r="E354" s="1">
        <v>2</v>
      </c>
      <c r="F354" s="1">
        <v>9</v>
      </c>
      <c r="G354" s="1">
        <v>28.07</v>
      </c>
      <c r="H354" s="1">
        <v>149.5</v>
      </c>
      <c r="I354" s="1">
        <v>-21.550000000000011</v>
      </c>
      <c r="J354" s="1">
        <v>2000</v>
      </c>
      <c r="K354" s="1">
        <v>1850</v>
      </c>
      <c r="L354" s="1">
        <v>50</v>
      </c>
      <c r="M354" s="1">
        <v>140.80000000000001</v>
      </c>
      <c r="N354" s="1">
        <v>50</v>
      </c>
      <c r="O354" s="1">
        <v>147.80000000000001</v>
      </c>
      <c r="P354" s="1">
        <v>17273.900000000001</v>
      </c>
      <c r="Q354" s="1">
        <v>16550</v>
      </c>
      <c r="R354" s="1">
        <v>44630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2150</v>
      </c>
      <c r="Z354" s="1">
        <v>2150</v>
      </c>
      <c r="AA354" s="1">
        <v>400</v>
      </c>
      <c r="AB354" s="1">
        <v>749.15</v>
      </c>
      <c r="AC354" s="1">
        <v>400</v>
      </c>
      <c r="AD354" s="1">
        <v>1015.95</v>
      </c>
      <c r="AE354" s="1">
        <v>17273.900000000001</v>
      </c>
      <c r="AF354" s="1"/>
    </row>
    <row r="355" spans="2:32" x14ac:dyDescent="0.25">
      <c r="B355" s="1">
        <v>16550</v>
      </c>
      <c r="C355" s="2">
        <v>44637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3250</v>
      </c>
      <c r="K355" s="1">
        <v>50</v>
      </c>
      <c r="L355" s="1">
        <v>50</v>
      </c>
      <c r="M355" s="1">
        <v>70.099999999999994</v>
      </c>
      <c r="N355" s="1">
        <v>50</v>
      </c>
      <c r="O355" s="1">
        <v>228.15</v>
      </c>
      <c r="P355" s="1">
        <v>17273.900000000001</v>
      </c>
      <c r="Q355" s="1">
        <v>16550</v>
      </c>
      <c r="R355" s="1">
        <v>44637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17273.900000000001</v>
      </c>
      <c r="AF355" s="1"/>
    </row>
    <row r="356" spans="2:32" x14ac:dyDescent="0.25">
      <c r="B356" s="1">
        <v>16550</v>
      </c>
      <c r="C356" s="2">
        <v>44644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450</v>
      </c>
      <c r="K356" s="1">
        <v>0</v>
      </c>
      <c r="L356" s="1">
        <v>100</v>
      </c>
      <c r="M356" s="1">
        <v>80.099999999999994</v>
      </c>
      <c r="N356" s="1">
        <v>0</v>
      </c>
      <c r="O356" s="1">
        <v>0</v>
      </c>
      <c r="P356" s="1">
        <v>17273.900000000001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/>
    </row>
    <row r="357" spans="2:32" x14ac:dyDescent="0.25">
      <c r="B357" s="1">
        <v>16550</v>
      </c>
      <c r="C357" s="2">
        <v>44651</v>
      </c>
      <c r="D357" s="1">
        <v>627</v>
      </c>
      <c r="E357" s="1">
        <v>-2</v>
      </c>
      <c r="F357" s="1">
        <v>26</v>
      </c>
      <c r="G357" s="1">
        <v>23.32</v>
      </c>
      <c r="H357" s="1">
        <v>190.9</v>
      </c>
      <c r="I357" s="1">
        <v>-22.799999999999983</v>
      </c>
      <c r="J357" s="1">
        <v>4450</v>
      </c>
      <c r="K357" s="1">
        <v>5100</v>
      </c>
      <c r="L357" s="1">
        <v>50</v>
      </c>
      <c r="M357" s="1">
        <v>214.1</v>
      </c>
      <c r="N357" s="1">
        <v>50</v>
      </c>
      <c r="O357" s="1">
        <v>225.45</v>
      </c>
      <c r="P357" s="1">
        <v>17273.900000000001</v>
      </c>
      <c r="Q357" s="1">
        <v>16550</v>
      </c>
      <c r="R357" s="1">
        <v>44651</v>
      </c>
      <c r="S357" s="1">
        <v>37</v>
      </c>
      <c r="T357" s="1">
        <v>0</v>
      </c>
      <c r="U357" s="1">
        <v>1</v>
      </c>
      <c r="V357" s="1">
        <v>18.260000000000002</v>
      </c>
      <c r="W357" s="1">
        <v>1013.85</v>
      </c>
      <c r="X357" s="1">
        <v>-10.899999999999977</v>
      </c>
      <c r="Y357" s="1">
        <v>5050</v>
      </c>
      <c r="Z357" s="1">
        <v>7050</v>
      </c>
      <c r="AA357" s="1">
        <v>50</v>
      </c>
      <c r="AB357" s="1">
        <v>940.55</v>
      </c>
      <c r="AC357" s="1">
        <v>50</v>
      </c>
      <c r="AD357" s="1">
        <v>1027.7</v>
      </c>
      <c r="AE357" s="1">
        <v>17273.900000000001</v>
      </c>
      <c r="AF357" s="1"/>
    </row>
    <row r="358" spans="2:32" x14ac:dyDescent="0.25">
      <c r="B358" s="1">
        <v>16550</v>
      </c>
      <c r="C358" s="2">
        <v>44679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650</v>
      </c>
      <c r="K358" s="1">
        <v>4550</v>
      </c>
      <c r="L358" s="1">
        <v>50</v>
      </c>
      <c r="M358" s="1">
        <v>286.14999999999998</v>
      </c>
      <c r="N358" s="1">
        <v>50</v>
      </c>
      <c r="O358" s="1">
        <v>296.05</v>
      </c>
      <c r="P358" s="1">
        <v>17273.900000000001</v>
      </c>
      <c r="Q358" s="1">
        <v>16550</v>
      </c>
      <c r="R358" s="1">
        <v>44679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850</v>
      </c>
      <c r="Z358" s="1">
        <v>2500</v>
      </c>
      <c r="AA358" s="1">
        <v>750</v>
      </c>
      <c r="AB358" s="1">
        <v>901.05</v>
      </c>
      <c r="AC358" s="1">
        <v>1750</v>
      </c>
      <c r="AD358" s="1">
        <v>1398.9</v>
      </c>
      <c r="AE358" s="1">
        <v>17273.900000000001</v>
      </c>
      <c r="AF358" s="1"/>
    </row>
    <row r="359" spans="2:32" x14ac:dyDescent="0.25">
      <c r="B359" s="1">
        <v>16550</v>
      </c>
      <c r="C359" s="2">
        <v>44616</v>
      </c>
      <c r="D359" s="1">
        <v>2375</v>
      </c>
      <c r="E359" s="1">
        <v>788</v>
      </c>
      <c r="F359" s="1">
        <v>42199</v>
      </c>
      <c r="G359" s="1">
        <v>29.5</v>
      </c>
      <c r="H359" s="1">
        <v>34.9</v>
      </c>
      <c r="I359" s="1">
        <v>-14.15</v>
      </c>
      <c r="J359" s="1">
        <v>62700</v>
      </c>
      <c r="K359" s="1">
        <v>42850</v>
      </c>
      <c r="L359" s="1">
        <v>50</v>
      </c>
      <c r="M359" s="1">
        <v>34.85</v>
      </c>
      <c r="N359" s="1">
        <v>300</v>
      </c>
      <c r="O359" s="1">
        <v>35</v>
      </c>
      <c r="P359" s="1">
        <v>17273.900000000001</v>
      </c>
      <c r="Q359" s="1">
        <v>16550</v>
      </c>
      <c r="R359" s="1">
        <v>44616</v>
      </c>
      <c r="S359" s="1">
        <v>115</v>
      </c>
      <c r="T359" s="1">
        <v>1</v>
      </c>
      <c r="U359" s="1">
        <v>32</v>
      </c>
      <c r="V359" s="1">
        <v>26.01</v>
      </c>
      <c r="W359" s="1">
        <v>766.05</v>
      </c>
      <c r="X359" s="1">
        <v>-41</v>
      </c>
      <c r="Y359" s="1">
        <v>36400</v>
      </c>
      <c r="Z359" s="1">
        <v>19850</v>
      </c>
      <c r="AA359" s="1">
        <v>50</v>
      </c>
      <c r="AB359" s="1">
        <v>760.3</v>
      </c>
      <c r="AC359" s="1">
        <v>100</v>
      </c>
      <c r="AD359" s="1">
        <v>763.65</v>
      </c>
      <c r="AE359" s="1">
        <v>17273.900000000001</v>
      </c>
      <c r="AF359" s="1"/>
    </row>
    <row r="360" spans="2:32" x14ac:dyDescent="0.25">
      <c r="B360" s="1">
        <v>16600</v>
      </c>
      <c r="C360" s="2">
        <v>44623</v>
      </c>
      <c r="D360" s="1">
        <v>5323</v>
      </c>
      <c r="E360" s="1">
        <v>3297</v>
      </c>
      <c r="F360" s="1">
        <v>14469</v>
      </c>
      <c r="G360" s="1">
        <v>27.31</v>
      </c>
      <c r="H360" s="1">
        <v>95.55</v>
      </c>
      <c r="I360" s="1">
        <v>-3.25</v>
      </c>
      <c r="J360" s="1">
        <v>15750</v>
      </c>
      <c r="K360" s="1">
        <v>18550</v>
      </c>
      <c r="L360" s="1">
        <v>50</v>
      </c>
      <c r="M360" s="1">
        <v>95.55</v>
      </c>
      <c r="N360" s="1">
        <v>400</v>
      </c>
      <c r="O360" s="1">
        <v>95.9</v>
      </c>
      <c r="P360" s="1">
        <v>17273.900000000001</v>
      </c>
      <c r="Q360" s="1">
        <v>16600</v>
      </c>
      <c r="R360" s="1">
        <v>44623</v>
      </c>
      <c r="S360" s="1">
        <v>98</v>
      </c>
      <c r="T360" s="1">
        <v>1</v>
      </c>
      <c r="U360" s="1">
        <v>5</v>
      </c>
      <c r="V360" s="1">
        <v>23.27</v>
      </c>
      <c r="W360" s="1">
        <v>794.7</v>
      </c>
      <c r="X360" s="1">
        <v>-36.799999999999955</v>
      </c>
      <c r="Y360" s="1">
        <v>8250</v>
      </c>
      <c r="Z360" s="1">
        <v>9300</v>
      </c>
      <c r="AA360" s="1">
        <v>400</v>
      </c>
      <c r="AB360" s="1">
        <v>779.5</v>
      </c>
      <c r="AC360" s="1">
        <v>450</v>
      </c>
      <c r="AD360" s="1">
        <v>835.35</v>
      </c>
      <c r="AE360" s="1">
        <v>17273.900000000001</v>
      </c>
      <c r="AF360" s="1"/>
    </row>
    <row r="361" spans="2:32" x14ac:dyDescent="0.25">
      <c r="B361" s="1">
        <v>16600</v>
      </c>
      <c r="C361" s="2">
        <v>44630</v>
      </c>
      <c r="D361" s="1">
        <v>80</v>
      </c>
      <c r="E361" s="1">
        <v>21</v>
      </c>
      <c r="F361" s="1">
        <v>374</v>
      </c>
      <c r="G361" s="1">
        <v>27.47</v>
      </c>
      <c r="H361" s="1">
        <v>157</v>
      </c>
      <c r="I361" s="1">
        <v>-1.4000000000000057</v>
      </c>
      <c r="J361" s="1">
        <v>14900</v>
      </c>
      <c r="K361" s="1">
        <v>14600</v>
      </c>
      <c r="L361" s="1">
        <v>50</v>
      </c>
      <c r="M361" s="1">
        <v>152.5</v>
      </c>
      <c r="N361" s="1">
        <v>100</v>
      </c>
      <c r="O361" s="1">
        <v>154</v>
      </c>
      <c r="P361" s="1">
        <v>17273.900000000001</v>
      </c>
      <c r="Q361" s="1">
        <v>16600</v>
      </c>
      <c r="R361" s="1">
        <v>44630</v>
      </c>
      <c r="S361" s="1">
        <v>1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3100</v>
      </c>
      <c r="Z361" s="1">
        <v>2700</v>
      </c>
      <c r="AA361" s="1">
        <v>400</v>
      </c>
      <c r="AB361" s="1">
        <v>737.45</v>
      </c>
      <c r="AC361" s="1">
        <v>450</v>
      </c>
      <c r="AD361" s="1">
        <v>870.5</v>
      </c>
      <c r="AE361" s="1">
        <v>17273.900000000001</v>
      </c>
      <c r="AF361" s="1"/>
    </row>
    <row r="362" spans="2:32" x14ac:dyDescent="0.25">
      <c r="B362" s="1">
        <v>16600</v>
      </c>
      <c r="C362" s="2">
        <v>44637</v>
      </c>
      <c r="D362" s="1">
        <v>17</v>
      </c>
      <c r="E362" s="1">
        <v>1</v>
      </c>
      <c r="F362" s="1">
        <v>6</v>
      </c>
      <c r="G362" s="1">
        <v>27.72</v>
      </c>
      <c r="H362" s="1">
        <v>181</v>
      </c>
      <c r="I362" s="1">
        <v>40.5</v>
      </c>
      <c r="J362" s="1">
        <v>5300</v>
      </c>
      <c r="K362" s="1">
        <v>5500</v>
      </c>
      <c r="L362" s="1">
        <v>600</v>
      </c>
      <c r="M362" s="1">
        <v>173</v>
      </c>
      <c r="N362" s="1">
        <v>400</v>
      </c>
      <c r="O362" s="1">
        <v>196.65</v>
      </c>
      <c r="P362" s="1">
        <v>17273.900000000001</v>
      </c>
      <c r="Q362" s="1">
        <v>16600</v>
      </c>
      <c r="R362" s="1">
        <v>44637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100</v>
      </c>
      <c r="Z362" s="1">
        <v>0</v>
      </c>
      <c r="AA362" s="1">
        <v>100</v>
      </c>
      <c r="AB362" s="1">
        <v>584</v>
      </c>
      <c r="AC362" s="1">
        <v>0</v>
      </c>
      <c r="AD362" s="1">
        <v>0</v>
      </c>
      <c r="AE362" s="1">
        <v>17273.900000000001</v>
      </c>
      <c r="AF362" s="1"/>
    </row>
    <row r="363" spans="2:32" x14ac:dyDescent="0.25">
      <c r="B363" s="1">
        <v>16600</v>
      </c>
      <c r="C363" s="2">
        <v>44644</v>
      </c>
      <c r="D363" s="1">
        <v>2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4700</v>
      </c>
      <c r="K363" s="1">
        <v>4550</v>
      </c>
      <c r="L363" s="1">
        <v>50</v>
      </c>
      <c r="M363" s="1">
        <v>200</v>
      </c>
      <c r="N363" s="1">
        <v>500</v>
      </c>
      <c r="O363" s="1">
        <v>209.7</v>
      </c>
      <c r="P363" s="1">
        <v>17273.900000000001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/>
    </row>
    <row r="364" spans="2:32" x14ac:dyDescent="0.25">
      <c r="B364" s="1">
        <v>16600</v>
      </c>
      <c r="C364" s="2">
        <v>44651</v>
      </c>
      <c r="D364" s="1">
        <v>7368</v>
      </c>
      <c r="E364" s="1">
        <v>824</v>
      </c>
      <c r="F364" s="1">
        <v>6184</v>
      </c>
      <c r="G364" s="1">
        <v>24.83</v>
      </c>
      <c r="H364" s="1">
        <v>229.1</v>
      </c>
      <c r="I364" s="1">
        <v>9.5</v>
      </c>
      <c r="J364" s="1">
        <v>13100</v>
      </c>
      <c r="K364" s="1">
        <v>12700</v>
      </c>
      <c r="L364" s="1">
        <v>100</v>
      </c>
      <c r="M364" s="1">
        <v>228.1</v>
      </c>
      <c r="N364" s="1">
        <v>50</v>
      </c>
      <c r="O364" s="1">
        <v>230.45</v>
      </c>
      <c r="P364" s="1">
        <v>17273.900000000001</v>
      </c>
      <c r="Q364" s="1">
        <v>16600</v>
      </c>
      <c r="R364" s="1">
        <v>44651</v>
      </c>
      <c r="S364" s="1">
        <v>513</v>
      </c>
      <c r="T364" s="1">
        <v>1</v>
      </c>
      <c r="U364" s="1">
        <v>13</v>
      </c>
      <c r="V364" s="1">
        <v>18.100000000000001</v>
      </c>
      <c r="W364" s="1">
        <v>955.9</v>
      </c>
      <c r="X364" s="1">
        <v>-21.300000000000068</v>
      </c>
      <c r="Y364" s="1">
        <v>7050</v>
      </c>
      <c r="Z364" s="1">
        <v>6700</v>
      </c>
      <c r="AA364" s="1">
        <v>50</v>
      </c>
      <c r="AB364" s="1">
        <v>946.25</v>
      </c>
      <c r="AC364" s="1">
        <v>50</v>
      </c>
      <c r="AD364" s="1">
        <v>960.3</v>
      </c>
      <c r="AE364" s="1">
        <v>17273.900000000001</v>
      </c>
      <c r="AF364" s="1"/>
    </row>
    <row r="365" spans="2:32" x14ac:dyDescent="0.25">
      <c r="B365" s="1">
        <v>16600</v>
      </c>
      <c r="C365" s="2">
        <v>44679</v>
      </c>
      <c r="D365" s="1">
        <v>134</v>
      </c>
      <c r="E365" s="1">
        <v>8</v>
      </c>
      <c r="F365" s="1">
        <v>67</v>
      </c>
      <c r="G365" s="1">
        <v>23.46</v>
      </c>
      <c r="H365" s="1">
        <v>303.05</v>
      </c>
      <c r="I365" s="1">
        <v>2.0500000000000114</v>
      </c>
      <c r="J365" s="1">
        <v>4600</v>
      </c>
      <c r="K365" s="1">
        <v>5500</v>
      </c>
      <c r="L365" s="1">
        <v>50</v>
      </c>
      <c r="M365" s="1">
        <v>298.25</v>
      </c>
      <c r="N365" s="1">
        <v>50</v>
      </c>
      <c r="O365" s="1">
        <v>301.89999999999998</v>
      </c>
      <c r="P365" s="1">
        <v>17273.900000000001</v>
      </c>
      <c r="Q365" s="1">
        <v>16600</v>
      </c>
      <c r="R365" s="1">
        <v>44679</v>
      </c>
      <c r="S365" s="1">
        <v>3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1950</v>
      </c>
      <c r="Z365" s="1">
        <v>3800</v>
      </c>
      <c r="AA365" s="1">
        <v>150</v>
      </c>
      <c r="AB365" s="1">
        <v>1041.45</v>
      </c>
      <c r="AC365" s="1">
        <v>100</v>
      </c>
      <c r="AD365" s="1">
        <v>1107.4000000000001</v>
      </c>
      <c r="AE365" s="1">
        <v>17273.900000000001</v>
      </c>
      <c r="AF365" s="1"/>
    </row>
    <row r="366" spans="2:32" x14ac:dyDescent="0.25">
      <c r="B366" s="1">
        <v>16600</v>
      </c>
      <c r="C366" s="2">
        <v>44616</v>
      </c>
      <c r="D366" s="1">
        <v>23560</v>
      </c>
      <c r="E366" s="1">
        <v>2416</v>
      </c>
      <c r="F366" s="1">
        <v>186843</v>
      </c>
      <c r="G366" s="1">
        <v>29.07</v>
      </c>
      <c r="H366" s="1">
        <v>39</v>
      </c>
      <c r="I366" s="1">
        <v>-16.5</v>
      </c>
      <c r="J366" s="1">
        <v>75950</v>
      </c>
      <c r="K366" s="1">
        <v>81650</v>
      </c>
      <c r="L366" s="1">
        <v>650</v>
      </c>
      <c r="M366" s="1">
        <v>39</v>
      </c>
      <c r="N366" s="1">
        <v>2450</v>
      </c>
      <c r="O366" s="1">
        <v>39.200000000000003</v>
      </c>
      <c r="P366" s="1">
        <v>17273.900000000001</v>
      </c>
      <c r="Q366" s="1">
        <v>16600</v>
      </c>
      <c r="R366" s="1">
        <v>44616</v>
      </c>
      <c r="S366" s="1">
        <v>1068</v>
      </c>
      <c r="T366" s="1">
        <v>-8</v>
      </c>
      <c r="U366" s="1">
        <v>430</v>
      </c>
      <c r="V366" s="1">
        <v>23.22</v>
      </c>
      <c r="W366" s="1">
        <v>718.15</v>
      </c>
      <c r="X366" s="1">
        <v>-21.649999999999977</v>
      </c>
      <c r="Y366" s="1">
        <v>41600</v>
      </c>
      <c r="Z366" s="1">
        <v>19500</v>
      </c>
      <c r="AA366" s="1">
        <v>500</v>
      </c>
      <c r="AB366" s="1">
        <v>713.25</v>
      </c>
      <c r="AC366" s="1">
        <v>250</v>
      </c>
      <c r="AD366" s="1">
        <v>717.15</v>
      </c>
      <c r="AE366" s="1">
        <v>17273.900000000001</v>
      </c>
      <c r="AF366" s="1"/>
    </row>
    <row r="367" spans="2:32" x14ac:dyDescent="0.25">
      <c r="B367" s="1">
        <v>16650</v>
      </c>
      <c r="C367" s="2">
        <v>44623</v>
      </c>
      <c r="D367" s="1">
        <v>176</v>
      </c>
      <c r="E367" s="1">
        <v>132</v>
      </c>
      <c r="F367" s="1">
        <v>636</v>
      </c>
      <c r="G367" s="1">
        <v>26.95</v>
      </c>
      <c r="H367" s="1">
        <v>103.85</v>
      </c>
      <c r="I367" s="1">
        <v>5.5</v>
      </c>
      <c r="J367" s="1">
        <v>15800</v>
      </c>
      <c r="K367" s="1">
        <v>15150</v>
      </c>
      <c r="L367" s="1">
        <v>100</v>
      </c>
      <c r="M367" s="1">
        <v>102.8</v>
      </c>
      <c r="N367" s="1">
        <v>100</v>
      </c>
      <c r="O367" s="1">
        <v>106.35</v>
      </c>
      <c r="P367" s="1">
        <v>17273.900000000001</v>
      </c>
      <c r="Q367" s="1">
        <v>16650</v>
      </c>
      <c r="R367" s="1">
        <v>44623</v>
      </c>
      <c r="S367" s="1">
        <v>40</v>
      </c>
      <c r="T367" s="1">
        <v>0</v>
      </c>
      <c r="U367" s="1">
        <v>3</v>
      </c>
      <c r="V367" s="1">
        <v>23.31</v>
      </c>
      <c r="W367" s="1">
        <v>754</v>
      </c>
      <c r="X367" s="1">
        <v>4.5499999999999545</v>
      </c>
      <c r="Y367" s="1">
        <v>5800</v>
      </c>
      <c r="Z367" s="1">
        <v>5250</v>
      </c>
      <c r="AA367" s="1">
        <v>1500</v>
      </c>
      <c r="AB367" s="1">
        <v>718.45</v>
      </c>
      <c r="AC367" s="1">
        <v>1300</v>
      </c>
      <c r="AD367" s="1">
        <v>760.1</v>
      </c>
      <c r="AE367" s="1">
        <v>17273.900000000001</v>
      </c>
      <c r="AF367" s="1"/>
    </row>
    <row r="368" spans="2:32" x14ac:dyDescent="0.25">
      <c r="B368" s="1">
        <v>16650</v>
      </c>
      <c r="C368" s="2">
        <v>44651</v>
      </c>
      <c r="D368" s="1">
        <v>126</v>
      </c>
      <c r="E368" s="1">
        <v>7</v>
      </c>
      <c r="F368" s="1">
        <v>16</v>
      </c>
      <c r="G368" s="1">
        <v>24.33</v>
      </c>
      <c r="H368" s="1">
        <v>241.9</v>
      </c>
      <c r="I368" s="1">
        <v>52.700000000000017</v>
      </c>
      <c r="J368" s="1">
        <v>5500</v>
      </c>
      <c r="K368" s="1">
        <v>5150</v>
      </c>
      <c r="L368" s="1">
        <v>100</v>
      </c>
      <c r="M368" s="1">
        <v>234.25</v>
      </c>
      <c r="N368" s="1">
        <v>50</v>
      </c>
      <c r="O368" s="1">
        <v>244.4</v>
      </c>
      <c r="P368" s="1">
        <v>17273.900000000001</v>
      </c>
      <c r="Q368" s="1">
        <v>16650</v>
      </c>
      <c r="R368" s="1">
        <v>44651</v>
      </c>
      <c r="S368" s="1">
        <v>7</v>
      </c>
      <c r="T368" s="1">
        <v>0</v>
      </c>
      <c r="U368" s="1">
        <v>1</v>
      </c>
      <c r="V368" s="1">
        <v>20.89</v>
      </c>
      <c r="W368" s="1">
        <v>981.15</v>
      </c>
      <c r="X368" s="1">
        <v>12.699999999999932</v>
      </c>
      <c r="Y368" s="1">
        <v>5750</v>
      </c>
      <c r="Z368" s="1">
        <v>5850</v>
      </c>
      <c r="AA368" s="1">
        <v>50</v>
      </c>
      <c r="AB368" s="1">
        <v>902.8</v>
      </c>
      <c r="AC368" s="1">
        <v>50</v>
      </c>
      <c r="AD368" s="1">
        <v>955.7</v>
      </c>
      <c r="AE368" s="1">
        <v>17273.900000000001</v>
      </c>
      <c r="AF368" s="1"/>
    </row>
    <row r="369" spans="2:32" x14ac:dyDescent="0.25">
      <c r="B369" s="1">
        <v>16650</v>
      </c>
      <c r="C369" s="2">
        <v>44637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1550</v>
      </c>
      <c r="K369" s="1">
        <v>0</v>
      </c>
      <c r="L369" s="1">
        <v>100</v>
      </c>
      <c r="M369" s="1">
        <v>80.099999999999994</v>
      </c>
      <c r="N369" s="1">
        <v>0</v>
      </c>
      <c r="O369" s="1">
        <v>0</v>
      </c>
      <c r="P369" s="1">
        <v>17273.900000000001</v>
      </c>
      <c r="Q369" s="1">
        <v>16650</v>
      </c>
      <c r="R369" s="1">
        <v>44637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17273.900000000001</v>
      </c>
      <c r="AF369" s="1"/>
    </row>
    <row r="370" spans="2:32" x14ac:dyDescent="0.25">
      <c r="B370" s="1">
        <v>16650</v>
      </c>
      <c r="C370" s="2">
        <v>44644</v>
      </c>
      <c r="D370" s="1">
        <v>1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350</v>
      </c>
      <c r="K370" s="1">
        <v>0</v>
      </c>
      <c r="L370" s="1">
        <v>50</v>
      </c>
      <c r="M370" s="1">
        <v>100.1</v>
      </c>
      <c r="N370" s="1">
        <v>0</v>
      </c>
      <c r="O370" s="1">
        <v>0</v>
      </c>
      <c r="P370" s="1">
        <v>17273.900000000001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/>
    </row>
    <row r="371" spans="2:32" x14ac:dyDescent="0.25">
      <c r="B371" s="1">
        <v>16650</v>
      </c>
      <c r="C371" s="2">
        <v>44616</v>
      </c>
      <c r="D371" s="1">
        <v>3909</v>
      </c>
      <c r="E371" s="1">
        <v>1383</v>
      </c>
      <c r="F371" s="1">
        <v>45989</v>
      </c>
      <c r="G371" s="1">
        <v>28.55</v>
      </c>
      <c r="H371" s="1">
        <v>43.65</v>
      </c>
      <c r="I371" s="1">
        <v>-16.850000000000001</v>
      </c>
      <c r="J371" s="1">
        <v>55950</v>
      </c>
      <c r="K371" s="1">
        <v>47800</v>
      </c>
      <c r="L371" s="1">
        <v>550</v>
      </c>
      <c r="M371" s="1">
        <v>43.5</v>
      </c>
      <c r="N371" s="1">
        <v>50</v>
      </c>
      <c r="O371" s="1">
        <v>43.75</v>
      </c>
      <c r="P371" s="1">
        <v>17273.900000000001</v>
      </c>
      <c r="Q371" s="1">
        <v>16650</v>
      </c>
      <c r="R371" s="1">
        <v>44616</v>
      </c>
      <c r="S371" s="1">
        <v>114</v>
      </c>
      <c r="T371" s="1">
        <v>-2</v>
      </c>
      <c r="U371" s="1">
        <v>15</v>
      </c>
      <c r="V371" s="1">
        <v>23.78</v>
      </c>
      <c r="W371" s="1">
        <v>675.15</v>
      </c>
      <c r="X371" s="1">
        <v>-39.850000000000023</v>
      </c>
      <c r="Y371" s="1">
        <v>47400</v>
      </c>
      <c r="Z371" s="1">
        <v>18700</v>
      </c>
      <c r="AA371" s="1">
        <v>250</v>
      </c>
      <c r="AB371" s="1">
        <v>666.8</v>
      </c>
      <c r="AC371" s="1">
        <v>100</v>
      </c>
      <c r="AD371" s="1">
        <v>672.05</v>
      </c>
      <c r="AE371" s="1">
        <v>17273.900000000001</v>
      </c>
      <c r="AF371" s="1"/>
    </row>
    <row r="372" spans="2:32" x14ac:dyDescent="0.25">
      <c r="B372" s="1">
        <v>16650</v>
      </c>
      <c r="C372" s="2">
        <v>44679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50</v>
      </c>
      <c r="K372" s="1">
        <v>3650</v>
      </c>
      <c r="L372" s="1">
        <v>50</v>
      </c>
      <c r="M372" s="1">
        <v>296.89999999999998</v>
      </c>
      <c r="N372" s="1">
        <v>50</v>
      </c>
      <c r="O372" s="1">
        <v>328.5</v>
      </c>
      <c r="P372" s="1">
        <v>17273.900000000001</v>
      </c>
      <c r="Q372" s="1">
        <v>16650</v>
      </c>
      <c r="R372" s="1">
        <v>44679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700</v>
      </c>
      <c r="Z372" s="1">
        <v>2200</v>
      </c>
      <c r="AA372" s="1">
        <v>600</v>
      </c>
      <c r="AB372" s="1">
        <v>851.05</v>
      </c>
      <c r="AC372" s="1">
        <v>1750</v>
      </c>
      <c r="AD372" s="1">
        <v>1298.5999999999999</v>
      </c>
      <c r="AE372" s="1">
        <v>17273.900000000001</v>
      </c>
      <c r="AF372" s="1"/>
    </row>
    <row r="373" spans="2:32" x14ac:dyDescent="0.25">
      <c r="B373" s="1">
        <v>16650</v>
      </c>
      <c r="C373" s="2">
        <v>44630</v>
      </c>
      <c r="D373" s="1">
        <v>5</v>
      </c>
      <c r="E373" s="1">
        <v>5</v>
      </c>
      <c r="F373" s="1">
        <v>10</v>
      </c>
      <c r="G373" s="1">
        <v>26.99</v>
      </c>
      <c r="H373" s="1">
        <v>161.25</v>
      </c>
      <c r="I373" s="1">
        <v>-31.699999999999989</v>
      </c>
      <c r="J373" s="1">
        <v>4200</v>
      </c>
      <c r="K373" s="1">
        <v>3550</v>
      </c>
      <c r="L373" s="1">
        <v>50</v>
      </c>
      <c r="M373" s="1">
        <v>161.05000000000001</v>
      </c>
      <c r="N373" s="1">
        <v>50</v>
      </c>
      <c r="O373" s="1">
        <v>167.35</v>
      </c>
      <c r="P373" s="1">
        <v>17273.900000000001</v>
      </c>
      <c r="Q373" s="1">
        <v>16650</v>
      </c>
      <c r="R373" s="1">
        <v>44630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2200</v>
      </c>
      <c r="Z373" s="1">
        <v>2200</v>
      </c>
      <c r="AA373" s="1">
        <v>400</v>
      </c>
      <c r="AB373" s="1">
        <v>644.65</v>
      </c>
      <c r="AC373" s="1">
        <v>400</v>
      </c>
      <c r="AD373" s="1">
        <v>1368.3</v>
      </c>
      <c r="AE373" s="1">
        <v>17273.900000000001</v>
      </c>
      <c r="AF373" s="1"/>
    </row>
    <row r="374" spans="2:32" x14ac:dyDescent="0.25">
      <c r="B374" s="1">
        <v>16700</v>
      </c>
      <c r="C374" s="2">
        <v>44623</v>
      </c>
      <c r="D374" s="1">
        <v>4910</v>
      </c>
      <c r="E374" s="1">
        <v>2926</v>
      </c>
      <c r="F374" s="1">
        <v>15468</v>
      </c>
      <c r="G374" s="1">
        <v>26.69</v>
      </c>
      <c r="H374" s="1">
        <v>111.5</v>
      </c>
      <c r="I374" s="1">
        <v>-5.9500000000000028</v>
      </c>
      <c r="J374" s="1">
        <v>16550</v>
      </c>
      <c r="K374" s="1">
        <v>17200</v>
      </c>
      <c r="L374" s="1">
        <v>100</v>
      </c>
      <c r="M374" s="1">
        <v>111.3</v>
      </c>
      <c r="N374" s="1">
        <v>50</v>
      </c>
      <c r="O374" s="1">
        <v>111.9</v>
      </c>
      <c r="P374" s="1">
        <v>17273.900000000001</v>
      </c>
      <c r="Q374" s="1">
        <v>16700</v>
      </c>
      <c r="R374" s="1">
        <v>44623</v>
      </c>
      <c r="S374" s="1">
        <v>73</v>
      </c>
      <c r="T374" s="1">
        <v>-29</v>
      </c>
      <c r="U374" s="1">
        <v>57</v>
      </c>
      <c r="V374" s="1">
        <v>21.71</v>
      </c>
      <c r="W374" s="1">
        <v>700</v>
      </c>
      <c r="X374" s="1">
        <v>-54</v>
      </c>
      <c r="Y374" s="1">
        <v>15200</v>
      </c>
      <c r="Z374" s="1">
        <v>12700</v>
      </c>
      <c r="AA374" s="1">
        <v>450</v>
      </c>
      <c r="AB374" s="1">
        <v>696.2</v>
      </c>
      <c r="AC374" s="1">
        <v>300</v>
      </c>
      <c r="AD374" s="1">
        <v>707.4</v>
      </c>
      <c r="AE374" s="1">
        <v>17273.900000000001</v>
      </c>
      <c r="AF374" s="1"/>
    </row>
    <row r="375" spans="2:32" x14ac:dyDescent="0.25">
      <c r="B375" s="1">
        <v>16700</v>
      </c>
      <c r="C375" s="2">
        <v>44630</v>
      </c>
      <c r="D375" s="1">
        <v>118</v>
      </c>
      <c r="E375" s="1">
        <v>60</v>
      </c>
      <c r="F375" s="1">
        <v>520</v>
      </c>
      <c r="G375" s="1">
        <v>26.98</v>
      </c>
      <c r="H375" s="1">
        <v>174.65</v>
      </c>
      <c r="I375" s="1">
        <v>-3.7999999999999829</v>
      </c>
      <c r="J375" s="1">
        <v>14250</v>
      </c>
      <c r="K375" s="1">
        <v>14300</v>
      </c>
      <c r="L375" s="1">
        <v>50</v>
      </c>
      <c r="M375" s="1">
        <v>173.4</v>
      </c>
      <c r="N375" s="1">
        <v>50</v>
      </c>
      <c r="O375" s="1">
        <v>177.75</v>
      </c>
      <c r="P375" s="1">
        <v>17273.900000000001</v>
      </c>
      <c r="Q375" s="1">
        <v>16700</v>
      </c>
      <c r="R375" s="1">
        <v>44630</v>
      </c>
      <c r="S375" s="1">
        <v>2</v>
      </c>
      <c r="T375" s="1">
        <v>1</v>
      </c>
      <c r="U375" s="1">
        <v>7</v>
      </c>
      <c r="V375" s="1">
        <v>24.29</v>
      </c>
      <c r="W375" s="1">
        <v>803.5</v>
      </c>
      <c r="X375" s="1">
        <v>257.89999999999998</v>
      </c>
      <c r="Y375" s="1">
        <v>3200</v>
      </c>
      <c r="Z375" s="1">
        <v>2950</v>
      </c>
      <c r="AA375" s="1">
        <v>450</v>
      </c>
      <c r="AB375" s="1">
        <v>619.9</v>
      </c>
      <c r="AC375" s="1">
        <v>400</v>
      </c>
      <c r="AD375" s="1">
        <v>847.7</v>
      </c>
      <c r="AE375" s="1">
        <v>17273.900000000001</v>
      </c>
      <c r="AF375" s="1"/>
    </row>
    <row r="376" spans="2:32" x14ac:dyDescent="0.25">
      <c r="B376" s="1">
        <v>16700</v>
      </c>
      <c r="C376" s="2">
        <v>44644</v>
      </c>
      <c r="D376" s="1">
        <v>12</v>
      </c>
      <c r="E376" s="1">
        <v>6</v>
      </c>
      <c r="F376" s="1">
        <v>36</v>
      </c>
      <c r="G376" s="1">
        <v>25.18</v>
      </c>
      <c r="H376" s="1">
        <v>233.6</v>
      </c>
      <c r="I376" s="1">
        <v>23.099999999999991</v>
      </c>
      <c r="J376" s="1">
        <v>5650</v>
      </c>
      <c r="K376" s="1">
        <v>5000</v>
      </c>
      <c r="L376" s="1">
        <v>50</v>
      </c>
      <c r="M376" s="1">
        <v>228.75</v>
      </c>
      <c r="N376" s="1">
        <v>350</v>
      </c>
      <c r="O376" s="1">
        <v>233.75</v>
      </c>
      <c r="P376" s="1">
        <v>17273.900000000001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/>
    </row>
    <row r="377" spans="2:32" x14ac:dyDescent="0.25">
      <c r="B377" s="1">
        <v>16700</v>
      </c>
      <c r="C377" s="2">
        <v>44651</v>
      </c>
      <c r="D377" s="1">
        <v>7996</v>
      </c>
      <c r="E377" s="1">
        <v>571</v>
      </c>
      <c r="F377" s="1">
        <v>4799</v>
      </c>
      <c r="G377" s="1">
        <v>24.5</v>
      </c>
      <c r="H377" s="1">
        <v>253.9</v>
      </c>
      <c r="I377" s="1">
        <v>4.9500000000000171</v>
      </c>
      <c r="J377" s="1">
        <v>14250</v>
      </c>
      <c r="K377" s="1">
        <v>18800</v>
      </c>
      <c r="L377" s="1">
        <v>700</v>
      </c>
      <c r="M377" s="1">
        <v>252.75</v>
      </c>
      <c r="N377" s="1">
        <v>100</v>
      </c>
      <c r="O377" s="1">
        <v>254.15</v>
      </c>
      <c r="P377" s="1">
        <v>17273.900000000001</v>
      </c>
      <c r="Q377" s="1">
        <v>16700</v>
      </c>
      <c r="R377" s="1">
        <v>44651</v>
      </c>
      <c r="S377" s="1">
        <v>1177</v>
      </c>
      <c r="T377" s="1">
        <v>-18</v>
      </c>
      <c r="U377" s="1">
        <v>140</v>
      </c>
      <c r="V377" s="1">
        <v>17.07</v>
      </c>
      <c r="W377" s="1">
        <v>882</v>
      </c>
      <c r="X377" s="1">
        <v>-4.3500000000000227</v>
      </c>
      <c r="Y377" s="1">
        <v>5700</v>
      </c>
      <c r="Z377" s="1">
        <v>5500</v>
      </c>
      <c r="AA377" s="1">
        <v>100</v>
      </c>
      <c r="AB377" s="1">
        <v>868.8</v>
      </c>
      <c r="AC377" s="1">
        <v>600</v>
      </c>
      <c r="AD377" s="1">
        <v>878.2</v>
      </c>
      <c r="AE377" s="1">
        <v>17273.900000000001</v>
      </c>
      <c r="AF377" s="1"/>
    </row>
    <row r="378" spans="2:32" x14ac:dyDescent="0.25">
      <c r="B378" s="1">
        <v>16700</v>
      </c>
      <c r="C378" s="2">
        <v>44679</v>
      </c>
      <c r="D378" s="1">
        <v>59</v>
      </c>
      <c r="E378" s="1">
        <v>-1</v>
      </c>
      <c r="F378" s="1">
        <v>32</v>
      </c>
      <c r="G378" s="1">
        <v>23.24</v>
      </c>
      <c r="H378" s="1">
        <v>325.39999999999998</v>
      </c>
      <c r="I378" s="1">
        <v>8.25</v>
      </c>
      <c r="J378" s="1">
        <v>6350</v>
      </c>
      <c r="K378" s="1">
        <v>5450</v>
      </c>
      <c r="L378" s="1">
        <v>50</v>
      </c>
      <c r="M378" s="1">
        <v>324</v>
      </c>
      <c r="N378" s="1">
        <v>50</v>
      </c>
      <c r="O378" s="1">
        <v>328.35</v>
      </c>
      <c r="P378" s="1">
        <v>17273.900000000001</v>
      </c>
      <c r="Q378" s="1">
        <v>16700</v>
      </c>
      <c r="R378" s="1">
        <v>44679</v>
      </c>
      <c r="S378" s="1">
        <v>1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1850</v>
      </c>
      <c r="Z378" s="1">
        <v>3700</v>
      </c>
      <c r="AA378" s="1">
        <v>50</v>
      </c>
      <c r="AB378" s="1">
        <v>985.3</v>
      </c>
      <c r="AC378" s="1">
        <v>50</v>
      </c>
      <c r="AD378" s="1">
        <v>1008.65</v>
      </c>
      <c r="AE378" s="1">
        <v>17273.900000000001</v>
      </c>
      <c r="AF378" s="1"/>
    </row>
    <row r="379" spans="2:32" x14ac:dyDescent="0.25">
      <c r="B379" s="1">
        <v>16700</v>
      </c>
      <c r="C379" s="2">
        <v>44616</v>
      </c>
      <c r="D379" s="1">
        <v>35249</v>
      </c>
      <c r="E379" s="1">
        <v>9148</v>
      </c>
      <c r="F379" s="1">
        <v>236689</v>
      </c>
      <c r="G379" s="1">
        <v>28.12</v>
      </c>
      <c r="H379" s="1">
        <v>48.65</v>
      </c>
      <c r="I379" s="1">
        <v>-18.800000000000004</v>
      </c>
      <c r="J379" s="1">
        <v>83300</v>
      </c>
      <c r="K379" s="1">
        <v>88150</v>
      </c>
      <c r="L379" s="1">
        <v>50</v>
      </c>
      <c r="M379" s="1">
        <v>48.65</v>
      </c>
      <c r="N379" s="1">
        <v>950</v>
      </c>
      <c r="O379" s="1">
        <v>48.9</v>
      </c>
      <c r="P379" s="1">
        <v>17273.900000000001</v>
      </c>
      <c r="Q379" s="1">
        <v>16700</v>
      </c>
      <c r="R379" s="1">
        <v>44616</v>
      </c>
      <c r="S379" s="1">
        <v>2073</v>
      </c>
      <c r="T379" s="1">
        <v>-33</v>
      </c>
      <c r="U379" s="1">
        <v>1126</v>
      </c>
      <c r="V379" s="1">
        <v>22.4</v>
      </c>
      <c r="W379" s="1">
        <v>622.1</v>
      </c>
      <c r="X379" s="1">
        <v>-34.100000000000023</v>
      </c>
      <c r="Y379" s="1">
        <v>52100</v>
      </c>
      <c r="Z379" s="1">
        <v>19650</v>
      </c>
      <c r="AA379" s="1">
        <v>100</v>
      </c>
      <c r="AB379" s="1">
        <v>623.04999999999995</v>
      </c>
      <c r="AC379" s="1">
        <v>50</v>
      </c>
      <c r="AD379" s="1">
        <v>626</v>
      </c>
      <c r="AE379" s="1">
        <v>17273.900000000001</v>
      </c>
      <c r="AF379" s="1"/>
    </row>
    <row r="380" spans="2:32" x14ac:dyDescent="0.25">
      <c r="B380" s="1">
        <v>16700</v>
      </c>
      <c r="C380" s="2">
        <v>44637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3650</v>
      </c>
      <c r="K380" s="1">
        <v>0</v>
      </c>
      <c r="L380" s="1">
        <v>350</v>
      </c>
      <c r="M380" s="1">
        <v>131.05000000000001</v>
      </c>
      <c r="N380" s="1">
        <v>0</v>
      </c>
      <c r="O380" s="1">
        <v>0</v>
      </c>
      <c r="P380" s="1">
        <v>17273.900000000001</v>
      </c>
      <c r="Q380" s="1">
        <v>16700</v>
      </c>
      <c r="R380" s="1">
        <v>44637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17273.900000000001</v>
      </c>
      <c r="AF380" s="1"/>
    </row>
    <row r="381" spans="2:32" x14ac:dyDescent="0.25">
      <c r="B381" s="1">
        <v>16750</v>
      </c>
      <c r="C381" s="2">
        <v>44630</v>
      </c>
      <c r="D381" s="1">
        <v>6</v>
      </c>
      <c r="E381" s="1">
        <v>6</v>
      </c>
      <c r="F381" s="1">
        <v>17</v>
      </c>
      <c r="G381" s="1">
        <v>26.29</v>
      </c>
      <c r="H381" s="1">
        <v>179.55</v>
      </c>
      <c r="I381" s="1">
        <v>1.6500000000000057</v>
      </c>
      <c r="J381" s="1">
        <v>3150</v>
      </c>
      <c r="K381" s="1">
        <v>4150</v>
      </c>
      <c r="L381" s="1">
        <v>50</v>
      </c>
      <c r="M381" s="1">
        <v>182.65</v>
      </c>
      <c r="N381" s="1">
        <v>50</v>
      </c>
      <c r="O381" s="1">
        <v>189</v>
      </c>
      <c r="P381" s="1">
        <v>17273.900000000001</v>
      </c>
      <c r="Q381" s="1">
        <v>16750</v>
      </c>
      <c r="R381" s="1">
        <v>44630</v>
      </c>
      <c r="S381" s="1">
        <v>0</v>
      </c>
      <c r="T381" s="1">
        <v>0</v>
      </c>
      <c r="U381" s="1">
        <v>0</v>
      </c>
      <c r="V381" s="1">
        <v>22.25</v>
      </c>
      <c r="W381" s="1">
        <v>741</v>
      </c>
      <c r="X381" s="1">
        <v>-589.90000000000009</v>
      </c>
      <c r="Y381" s="1">
        <v>2200</v>
      </c>
      <c r="Z381" s="1">
        <v>2200</v>
      </c>
      <c r="AA381" s="1">
        <v>400</v>
      </c>
      <c r="AB381" s="1">
        <v>519.1</v>
      </c>
      <c r="AC381" s="1">
        <v>400</v>
      </c>
      <c r="AD381" s="1">
        <v>791</v>
      </c>
      <c r="AE381" s="1">
        <v>17273.900000000001</v>
      </c>
      <c r="AF381" s="1"/>
    </row>
    <row r="382" spans="2:32" x14ac:dyDescent="0.25">
      <c r="B382" s="1">
        <v>16750</v>
      </c>
      <c r="C382" s="2">
        <v>44616</v>
      </c>
      <c r="D382" s="1">
        <v>3732</v>
      </c>
      <c r="E382" s="1">
        <v>1981</v>
      </c>
      <c r="F382" s="1">
        <v>54775</v>
      </c>
      <c r="G382" s="1">
        <v>27.67</v>
      </c>
      <c r="H382" s="1">
        <v>54.75</v>
      </c>
      <c r="I382" s="1">
        <v>-19.400000000000009</v>
      </c>
      <c r="J382" s="1">
        <v>49700</v>
      </c>
      <c r="K382" s="1">
        <v>51950</v>
      </c>
      <c r="L382" s="1">
        <v>50</v>
      </c>
      <c r="M382" s="1">
        <v>54.7</v>
      </c>
      <c r="N382" s="1">
        <v>50</v>
      </c>
      <c r="O382" s="1">
        <v>54.9</v>
      </c>
      <c r="P382" s="1">
        <v>17273.900000000001</v>
      </c>
      <c r="Q382" s="1">
        <v>16750</v>
      </c>
      <c r="R382" s="1">
        <v>44616</v>
      </c>
      <c r="S382" s="1">
        <v>572</v>
      </c>
      <c r="T382" s="1">
        <v>26</v>
      </c>
      <c r="U382" s="1">
        <v>116</v>
      </c>
      <c r="V382" s="1">
        <v>27.02</v>
      </c>
      <c r="W382" s="1">
        <v>582.75</v>
      </c>
      <c r="X382" s="1">
        <v>-27.25</v>
      </c>
      <c r="Y382" s="1">
        <v>122550</v>
      </c>
      <c r="Z382" s="1">
        <v>21250</v>
      </c>
      <c r="AA382" s="1">
        <v>200</v>
      </c>
      <c r="AB382" s="1">
        <v>578.5</v>
      </c>
      <c r="AC382" s="1">
        <v>200</v>
      </c>
      <c r="AD382" s="1">
        <v>583.35</v>
      </c>
      <c r="AE382" s="1">
        <v>17273.900000000001</v>
      </c>
      <c r="AF382" s="1"/>
    </row>
    <row r="383" spans="2:32" x14ac:dyDescent="0.25">
      <c r="B383" s="1">
        <v>16750</v>
      </c>
      <c r="C383" s="2">
        <v>44651</v>
      </c>
      <c r="D383" s="1">
        <v>119</v>
      </c>
      <c r="E383" s="1">
        <v>6</v>
      </c>
      <c r="F383" s="1">
        <v>22</v>
      </c>
      <c r="G383" s="1">
        <v>24.34</v>
      </c>
      <c r="H383" s="1">
        <v>269.10000000000002</v>
      </c>
      <c r="I383" s="1">
        <v>-3.7999999999999545</v>
      </c>
      <c r="J383" s="1">
        <v>4100</v>
      </c>
      <c r="K383" s="1">
        <v>4900</v>
      </c>
      <c r="L383" s="1">
        <v>50</v>
      </c>
      <c r="M383" s="1">
        <v>263.25</v>
      </c>
      <c r="N383" s="1">
        <v>50</v>
      </c>
      <c r="O383" s="1">
        <v>273.89999999999998</v>
      </c>
      <c r="P383" s="1">
        <v>17273.900000000001</v>
      </c>
      <c r="Q383" s="1">
        <v>16750</v>
      </c>
      <c r="R383" s="1">
        <v>44651</v>
      </c>
      <c r="S383" s="1">
        <v>321</v>
      </c>
      <c r="T383" s="1">
        <v>10</v>
      </c>
      <c r="U383" s="1">
        <v>11</v>
      </c>
      <c r="V383" s="1">
        <v>19.54</v>
      </c>
      <c r="W383" s="1">
        <v>850.7</v>
      </c>
      <c r="X383" s="1">
        <v>-29.049999999999955</v>
      </c>
      <c r="Y383" s="1">
        <v>4600</v>
      </c>
      <c r="Z383" s="1">
        <v>6450</v>
      </c>
      <c r="AA383" s="1">
        <v>50</v>
      </c>
      <c r="AB383" s="1">
        <v>795.4</v>
      </c>
      <c r="AC383" s="1">
        <v>50</v>
      </c>
      <c r="AD383" s="1">
        <v>866.7</v>
      </c>
      <c r="AE383" s="1">
        <v>17273.900000000001</v>
      </c>
      <c r="AF383" s="1"/>
    </row>
    <row r="384" spans="2:32" x14ac:dyDescent="0.25">
      <c r="B384" s="1">
        <v>16750</v>
      </c>
      <c r="C384" s="2">
        <v>44679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50</v>
      </c>
      <c r="K384" s="1">
        <v>3650</v>
      </c>
      <c r="L384" s="1">
        <v>50</v>
      </c>
      <c r="M384" s="1">
        <v>317.55</v>
      </c>
      <c r="N384" s="1">
        <v>50</v>
      </c>
      <c r="O384" s="1">
        <v>360.85</v>
      </c>
      <c r="P384" s="1">
        <v>17273.900000000001</v>
      </c>
      <c r="Q384" s="1">
        <v>16750</v>
      </c>
      <c r="R384" s="1">
        <v>44679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600</v>
      </c>
      <c r="Z384" s="1">
        <v>2350</v>
      </c>
      <c r="AA384" s="1">
        <v>500</v>
      </c>
      <c r="AB384" s="1">
        <v>801.05</v>
      </c>
      <c r="AC384" s="1">
        <v>1750</v>
      </c>
      <c r="AD384" s="1">
        <v>1248.9000000000001</v>
      </c>
      <c r="AE384" s="1">
        <v>17273.900000000001</v>
      </c>
      <c r="AF384" s="1"/>
    </row>
    <row r="385" spans="2:32" x14ac:dyDescent="0.25">
      <c r="B385" s="1">
        <v>16750</v>
      </c>
      <c r="C385" s="2">
        <v>44637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1600</v>
      </c>
      <c r="K385" s="1">
        <v>0</v>
      </c>
      <c r="L385" s="1">
        <v>150</v>
      </c>
      <c r="M385" s="1">
        <v>100.15</v>
      </c>
      <c r="N385" s="1">
        <v>0</v>
      </c>
      <c r="O385" s="1">
        <v>0</v>
      </c>
      <c r="P385" s="1">
        <v>17273.900000000001</v>
      </c>
      <c r="Q385" s="1">
        <v>16750</v>
      </c>
      <c r="R385" s="1">
        <v>44637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17273.900000000001</v>
      </c>
      <c r="AF385" s="1"/>
    </row>
    <row r="386" spans="2:32" x14ac:dyDescent="0.25">
      <c r="B386" s="1">
        <v>16750</v>
      </c>
      <c r="C386" s="2">
        <v>44623</v>
      </c>
      <c r="D386" s="1">
        <v>296</v>
      </c>
      <c r="E386" s="1">
        <v>164</v>
      </c>
      <c r="F386" s="1">
        <v>1150</v>
      </c>
      <c r="G386" s="1">
        <v>26.19</v>
      </c>
      <c r="H386" s="1">
        <v>121.7</v>
      </c>
      <c r="I386" s="1">
        <v>-3.75</v>
      </c>
      <c r="J386" s="1">
        <v>16100</v>
      </c>
      <c r="K386" s="1">
        <v>15700</v>
      </c>
      <c r="L386" s="1">
        <v>50</v>
      </c>
      <c r="M386" s="1">
        <v>119.95</v>
      </c>
      <c r="N386" s="1">
        <v>50</v>
      </c>
      <c r="O386" s="1">
        <v>121</v>
      </c>
      <c r="P386" s="1">
        <v>17273.900000000001</v>
      </c>
      <c r="Q386" s="1">
        <v>16750</v>
      </c>
      <c r="R386" s="1">
        <v>44623</v>
      </c>
      <c r="S386" s="1">
        <v>15</v>
      </c>
      <c r="T386" s="1">
        <v>2</v>
      </c>
      <c r="U386" s="1">
        <v>31</v>
      </c>
      <c r="V386" s="1">
        <v>23.11</v>
      </c>
      <c r="W386" s="1">
        <v>672.9</v>
      </c>
      <c r="X386" s="1">
        <v>-27.600000000000023</v>
      </c>
      <c r="Y386" s="1">
        <v>5250</v>
      </c>
      <c r="Z386" s="1">
        <v>3500</v>
      </c>
      <c r="AA386" s="1">
        <v>1000</v>
      </c>
      <c r="AB386" s="1">
        <v>649.20000000000005</v>
      </c>
      <c r="AC386" s="1">
        <v>550</v>
      </c>
      <c r="AD386" s="1">
        <v>680.05</v>
      </c>
      <c r="AE386" s="1">
        <v>17273.900000000001</v>
      </c>
      <c r="AF386" s="1"/>
    </row>
    <row r="387" spans="2:32" x14ac:dyDescent="0.25">
      <c r="B387" s="1">
        <v>16750</v>
      </c>
      <c r="C387" s="2">
        <v>44644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1050</v>
      </c>
      <c r="K387" s="1">
        <v>700</v>
      </c>
      <c r="L387" s="1">
        <v>150</v>
      </c>
      <c r="M387" s="1">
        <v>221.75</v>
      </c>
      <c r="N387" s="1">
        <v>300</v>
      </c>
      <c r="O387" s="1">
        <v>256.45</v>
      </c>
      <c r="P387" s="1">
        <v>17273.900000000001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/>
    </row>
    <row r="388" spans="2:32" x14ac:dyDescent="0.25">
      <c r="B388" s="1">
        <v>16800</v>
      </c>
      <c r="C388" s="2">
        <v>44630</v>
      </c>
      <c r="D388" s="1">
        <v>174</v>
      </c>
      <c r="E388" s="1">
        <v>106</v>
      </c>
      <c r="F388" s="1">
        <v>461</v>
      </c>
      <c r="G388" s="1">
        <v>26.51</v>
      </c>
      <c r="H388" s="1">
        <v>197.2</v>
      </c>
      <c r="I388" s="1">
        <v>2.0999999999999943</v>
      </c>
      <c r="J388" s="1">
        <v>14350</v>
      </c>
      <c r="K388" s="1">
        <v>16900</v>
      </c>
      <c r="L388" s="1">
        <v>50</v>
      </c>
      <c r="M388" s="1">
        <v>197.2</v>
      </c>
      <c r="N388" s="1">
        <v>50</v>
      </c>
      <c r="O388" s="1">
        <v>198.95</v>
      </c>
      <c r="P388" s="1">
        <v>17273.900000000001</v>
      </c>
      <c r="Q388" s="1">
        <v>16800</v>
      </c>
      <c r="R388" s="1">
        <v>44630</v>
      </c>
      <c r="S388" s="1">
        <v>41</v>
      </c>
      <c r="T388" s="1">
        <v>39</v>
      </c>
      <c r="U388" s="1">
        <v>47</v>
      </c>
      <c r="V388" s="1">
        <v>22</v>
      </c>
      <c r="W388" s="1">
        <v>701</v>
      </c>
      <c r="X388" s="1">
        <v>-21.100000000000023</v>
      </c>
      <c r="Y388" s="1">
        <v>1950</v>
      </c>
      <c r="Z388" s="1">
        <v>4250</v>
      </c>
      <c r="AA388" s="1">
        <v>400</v>
      </c>
      <c r="AB388" s="1">
        <v>673.4</v>
      </c>
      <c r="AC388" s="1">
        <v>250</v>
      </c>
      <c r="AD388" s="1">
        <v>723.95</v>
      </c>
      <c r="AE388" s="1">
        <v>17273.900000000001</v>
      </c>
      <c r="AF388" s="1"/>
    </row>
    <row r="389" spans="2:32" x14ac:dyDescent="0.25">
      <c r="B389" s="1">
        <v>16800</v>
      </c>
      <c r="C389" s="2">
        <v>44644</v>
      </c>
      <c r="D389" s="1">
        <v>58</v>
      </c>
      <c r="E389" s="1">
        <v>4</v>
      </c>
      <c r="F389" s="1">
        <v>41</v>
      </c>
      <c r="G389" s="1">
        <v>24.01</v>
      </c>
      <c r="H389" s="1">
        <v>243.6</v>
      </c>
      <c r="I389" s="1">
        <v>-7.4000000000000057</v>
      </c>
      <c r="J389" s="1">
        <v>5150</v>
      </c>
      <c r="K389" s="1">
        <v>5350</v>
      </c>
      <c r="L389" s="1">
        <v>50</v>
      </c>
      <c r="M389" s="1">
        <v>251.15</v>
      </c>
      <c r="N389" s="1">
        <v>50</v>
      </c>
      <c r="O389" s="1">
        <v>259.75</v>
      </c>
      <c r="P389" s="1">
        <v>17273.900000000001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/>
    </row>
    <row r="390" spans="2:32" x14ac:dyDescent="0.25">
      <c r="B390" s="1">
        <v>16800</v>
      </c>
      <c r="C390" s="2">
        <v>44651</v>
      </c>
      <c r="D390" s="1">
        <v>9334</v>
      </c>
      <c r="E390" s="1">
        <v>316</v>
      </c>
      <c r="F390" s="1">
        <v>4333</v>
      </c>
      <c r="G390" s="1">
        <v>24.22</v>
      </c>
      <c r="H390" s="1">
        <v>280.85000000000002</v>
      </c>
      <c r="I390" s="1">
        <v>4.3500000000000227</v>
      </c>
      <c r="J390" s="1">
        <v>19850</v>
      </c>
      <c r="K390" s="1">
        <v>19700</v>
      </c>
      <c r="L390" s="1">
        <v>50</v>
      </c>
      <c r="M390" s="1">
        <v>279.25</v>
      </c>
      <c r="N390" s="1">
        <v>100</v>
      </c>
      <c r="O390" s="1">
        <v>280.75</v>
      </c>
      <c r="P390" s="1">
        <v>17273.900000000001</v>
      </c>
      <c r="Q390" s="1">
        <v>16800</v>
      </c>
      <c r="R390" s="1">
        <v>44651</v>
      </c>
      <c r="S390" s="1">
        <v>647</v>
      </c>
      <c r="T390" s="1">
        <v>31</v>
      </c>
      <c r="U390" s="1">
        <v>179</v>
      </c>
      <c r="V390" s="1">
        <v>17.41</v>
      </c>
      <c r="W390" s="1">
        <v>802</v>
      </c>
      <c r="X390" s="1">
        <v>-8.5499999999999545</v>
      </c>
      <c r="Y390" s="1">
        <v>3800</v>
      </c>
      <c r="Z390" s="1">
        <v>6450</v>
      </c>
      <c r="AA390" s="1">
        <v>100</v>
      </c>
      <c r="AB390" s="1">
        <v>795.2</v>
      </c>
      <c r="AC390" s="1">
        <v>400</v>
      </c>
      <c r="AD390" s="1">
        <v>805.9</v>
      </c>
      <c r="AE390" s="1">
        <v>17273.900000000001</v>
      </c>
      <c r="AF390" s="1"/>
    </row>
    <row r="391" spans="2:32" x14ac:dyDescent="0.25">
      <c r="B391" s="1">
        <v>16800</v>
      </c>
      <c r="C391" s="2">
        <v>44658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750</v>
      </c>
      <c r="K391" s="1">
        <v>0</v>
      </c>
      <c r="L391" s="1">
        <v>250</v>
      </c>
      <c r="M391" s="1">
        <v>107</v>
      </c>
      <c r="N391" s="1">
        <v>0</v>
      </c>
      <c r="O391" s="1">
        <v>0</v>
      </c>
      <c r="P391" s="1">
        <v>17273.900000000001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/>
    </row>
    <row r="392" spans="2:32" x14ac:dyDescent="0.25">
      <c r="B392" s="1">
        <v>16800</v>
      </c>
      <c r="C392" s="2">
        <v>44679</v>
      </c>
      <c r="D392" s="1">
        <v>189</v>
      </c>
      <c r="E392" s="1">
        <v>12</v>
      </c>
      <c r="F392" s="1">
        <v>52</v>
      </c>
      <c r="G392" s="1">
        <v>23.05</v>
      </c>
      <c r="H392" s="1">
        <v>357.95</v>
      </c>
      <c r="I392" s="1">
        <v>11.949999999999989</v>
      </c>
      <c r="J392" s="1">
        <v>6500</v>
      </c>
      <c r="K392" s="1">
        <v>6500</v>
      </c>
      <c r="L392" s="1">
        <v>50</v>
      </c>
      <c r="M392" s="1">
        <v>352.9</v>
      </c>
      <c r="N392" s="1">
        <v>50</v>
      </c>
      <c r="O392" s="1">
        <v>370</v>
      </c>
      <c r="P392" s="1">
        <v>17273.900000000001</v>
      </c>
      <c r="Q392" s="1">
        <v>16800</v>
      </c>
      <c r="R392" s="1">
        <v>44679</v>
      </c>
      <c r="S392" s="1">
        <v>15</v>
      </c>
      <c r="T392" s="1">
        <v>1</v>
      </c>
      <c r="U392" s="1">
        <v>10</v>
      </c>
      <c r="V392" s="1">
        <v>14.1</v>
      </c>
      <c r="W392" s="1">
        <v>920</v>
      </c>
      <c r="X392" s="1">
        <v>-12.799999999999955</v>
      </c>
      <c r="Y392" s="1">
        <v>1850</v>
      </c>
      <c r="Z392" s="1">
        <v>4600</v>
      </c>
      <c r="AA392" s="1">
        <v>50</v>
      </c>
      <c r="AB392" s="1">
        <v>915.5</v>
      </c>
      <c r="AC392" s="1">
        <v>50</v>
      </c>
      <c r="AD392" s="1">
        <v>936.35</v>
      </c>
      <c r="AE392" s="1">
        <v>17273.900000000001</v>
      </c>
      <c r="AF392" s="1"/>
    </row>
    <row r="393" spans="2:32" x14ac:dyDescent="0.25">
      <c r="B393" s="1">
        <v>16800</v>
      </c>
      <c r="C393" s="2">
        <v>44623</v>
      </c>
      <c r="D393" s="1">
        <v>3928</v>
      </c>
      <c r="E393" s="1">
        <v>776</v>
      </c>
      <c r="F393" s="1">
        <v>23928</v>
      </c>
      <c r="G393" s="1">
        <v>26.07</v>
      </c>
      <c r="H393" s="1">
        <v>130.35</v>
      </c>
      <c r="I393" s="1">
        <v>-4.75</v>
      </c>
      <c r="J393" s="1">
        <v>21950</v>
      </c>
      <c r="K393" s="1">
        <v>30200</v>
      </c>
      <c r="L393" s="1">
        <v>250</v>
      </c>
      <c r="M393" s="1">
        <v>130.15</v>
      </c>
      <c r="N393" s="1">
        <v>50</v>
      </c>
      <c r="O393" s="1">
        <v>130.85</v>
      </c>
      <c r="P393" s="1">
        <v>17273.900000000001</v>
      </c>
      <c r="Q393" s="1">
        <v>16800</v>
      </c>
      <c r="R393" s="1">
        <v>44623</v>
      </c>
      <c r="S393" s="1">
        <v>118</v>
      </c>
      <c r="T393" s="1">
        <v>48</v>
      </c>
      <c r="U393" s="1">
        <v>185</v>
      </c>
      <c r="V393" s="1">
        <v>22.22</v>
      </c>
      <c r="W393" s="1">
        <v>636</v>
      </c>
      <c r="X393" s="1">
        <v>-6.75</v>
      </c>
      <c r="Y393" s="1">
        <v>13400</v>
      </c>
      <c r="Z393" s="1">
        <v>15050</v>
      </c>
      <c r="AA393" s="1">
        <v>50</v>
      </c>
      <c r="AB393" s="1">
        <v>618.1</v>
      </c>
      <c r="AC393" s="1">
        <v>300</v>
      </c>
      <c r="AD393" s="1">
        <v>625.95000000000005</v>
      </c>
      <c r="AE393" s="1">
        <v>17273.900000000001</v>
      </c>
      <c r="AF393" s="1"/>
    </row>
    <row r="394" spans="2:32" x14ac:dyDescent="0.25">
      <c r="B394" s="1">
        <v>16800</v>
      </c>
      <c r="C394" s="2">
        <v>44616</v>
      </c>
      <c r="D394" s="1">
        <v>70835</v>
      </c>
      <c r="E394" s="1">
        <v>31264</v>
      </c>
      <c r="F394" s="1">
        <v>504301</v>
      </c>
      <c r="G394" s="1">
        <v>27.16</v>
      </c>
      <c r="H394" s="1">
        <v>61</v>
      </c>
      <c r="I394" s="1">
        <v>-19.799999999999997</v>
      </c>
      <c r="J394" s="1">
        <v>221650</v>
      </c>
      <c r="K394" s="1">
        <v>294150</v>
      </c>
      <c r="L394" s="1">
        <v>1900</v>
      </c>
      <c r="M394" s="1">
        <v>61</v>
      </c>
      <c r="N394" s="1">
        <v>50</v>
      </c>
      <c r="O394" s="1">
        <v>61.2</v>
      </c>
      <c r="P394" s="1">
        <v>17273.900000000001</v>
      </c>
      <c r="Q394" s="1">
        <v>16800</v>
      </c>
      <c r="R394" s="1">
        <v>44616</v>
      </c>
      <c r="S394" s="1">
        <v>4285</v>
      </c>
      <c r="T394" s="1">
        <v>104</v>
      </c>
      <c r="U394" s="1">
        <v>5057</v>
      </c>
      <c r="V394" s="1">
        <v>22.48</v>
      </c>
      <c r="W394" s="1">
        <v>535.1</v>
      </c>
      <c r="X394" s="1">
        <v>-42.299999999999955</v>
      </c>
      <c r="Y394" s="1">
        <v>65400</v>
      </c>
      <c r="Z394" s="1">
        <v>28650</v>
      </c>
      <c r="AA394" s="1">
        <v>150</v>
      </c>
      <c r="AB394" s="1">
        <v>535.65</v>
      </c>
      <c r="AC394" s="1">
        <v>50</v>
      </c>
      <c r="AD394" s="1">
        <v>538.35</v>
      </c>
      <c r="AE394" s="1">
        <v>17273.900000000001</v>
      </c>
      <c r="AF394" s="1"/>
    </row>
    <row r="395" spans="2:32" x14ac:dyDescent="0.25">
      <c r="B395" s="1">
        <v>16800</v>
      </c>
      <c r="C395" s="2">
        <v>44637</v>
      </c>
      <c r="D395" s="1">
        <v>16</v>
      </c>
      <c r="E395" s="1">
        <v>12</v>
      </c>
      <c r="F395" s="1">
        <v>22</v>
      </c>
      <c r="G395" s="1">
        <v>25.59</v>
      </c>
      <c r="H395" s="1">
        <v>230</v>
      </c>
      <c r="I395" s="1">
        <v>-18.699999999999989</v>
      </c>
      <c r="J395" s="1">
        <v>3700</v>
      </c>
      <c r="K395" s="1">
        <v>4400</v>
      </c>
      <c r="L395" s="1">
        <v>50</v>
      </c>
      <c r="M395" s="1">
        <v>230</v>
      </c>
      <c r="N395" s="1">
        <v>50</v>
      </c>
      <c r="O395" s="1">
        <v>235</v>
      </c>
      <c r="P395" s="1">
        <v>17273.900000000001</v>
      </c>
      <c r="Q395" s="1">
        <v>16800</v>
      </c>
      <c r="R395" s="1">
        <v>44637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17273.900000000001</v>
      </c>
      <c r="AF395" s="1"/>
    </row>
    <row r="396" spans="2:32" x14ac:dyDescent="0.25">
      <c r="B396" s="1">
        <v>16850</v>
      </c>
      <c r="C396" s="2">
        <v>44630</v>
      </c>
      <c r="D396" s="1">
        <v>33</v>
      </c>
      <c r="E396" s="1">
        <v>5</v>
      </c>
      <c r="F396" s="1">
        <v>19</v>
      </c>
      <c r="G396" s="1">
        <v>26.26</v>
      </c>
      <c r="H396" s="1">
        <v>209.55</v>
      </c>
      <c r="I396" s="1">
        <v>80.600000000000023</v>
      </c>
      <c r="J396" s="1">
        <v>7300</v>
      </c>
      <c r="K396" s="1">
        <v>3650</v>
      </c>
      <c r="L396" s="1">
        <v>50</v>
      </c>
      <c r="M396" s="1">
        <v>206.9</v>
      </c>
      <c r="N396" s="1">
        <v>100</v>
      </c>
      <c r="O396" s="1">
        <v>214.75</v>
      </c>
      <c r="P396" s="1">
        <v>17273.900000000001</v>
      </c>
      <c r="Q396" s="1">
        <v>16850</v>
      </c>
      <c r="R396" s="1">
        <v>44630</v>
      </c>
      <c r="S396" s="1">
        <v>0</v>
      </c>
      <c r="T396" s="1">
        <v>0</v>
      </c>
      <c r="U396" s="1">
        <v>0</v>
      </c>
      <c r="V396" s="1">
        <v>22.22</v>
      </c>
      <c r="W396" s="1">
        <v>661.05</v>
      </c>
      <c r="X396" s="1">
        <v>-597.10000000000014</v>
      </c>
      <c r="Y396" s="1">
        <v>50</v>
      </c>
      <c r="Z396" s="1">
        <v>3750</v>
      </c>
      <c r="AA396" s="1">
        <v>50</v>
      </c>
      <c r="AB396" s="1">
        <v>655.20000000000005</v>
      </c>
      <c r="AC396" s="1">
        <v>100</v>
      </c>
      <c r="AD396" s="1">
        <v>678.1</v>
      </c>
      <c r="AE396" s="1">
        <v>17273.900000000001</v>
      </c>
      <c r="AF396" s="1"/>
    </row>
    <row r="397" spans="2:32" x14ac:dyDescent="0.25">
      <c r="B397" s="1">
        <v>16850</v>
      </c>
      <c r="C397" s="2">
        <v>44637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1900</v>
      </c>
      <c r="K397" s="1">
        <v>1850</v>
      </c>
      <c r="L397" s="1">
        <v>50</v>
      </c>
      <c r="M397" s="1">
        <v>142.30000000000001</v>
      </c>
      <c r="N397" s="1">
        <v>1750</v>
      </c>
      <c r="O397" s="1">
        <v>353.2</v>
      </c>
      <c r="P397" s="1">
        <v>17273.900000000001</v>
      </c>
      <c r="Q397" s="1">
        <v>16850</v>
      </c>
      <c r="R397" s="1">
        <v>44637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100</v>
      </c>
      <c r="Z397" s="1">
        <v>1850</v>
      </c>
      <c r="AA397" s="1">
        <v>100</v>
      </c>
      <c r="AB397" s="1">
        <v>469.3</v>
      </c>
      <c r="AC397" s="1">
        <v>50</v>
      </c>
      <c r="AD397" s="1">
        <v>1084.6500000000001</v>
      </c>
      <c r="AE397" s="1">
        <v>17273.900000000001</v>
      </c>
      <c r="AF397" s="1"/>
    </row>
    <row r="398" spans="2:32" x14ac:dyDescent="0.25">
      <c r="B398" s="1">
        <v>16850</v>
      </c>
      <c r="C398" s="2">
        <v>44644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950</v>
      </c>
      <c r="K398" s="1">
        <v>700</v>
      </c>
      <c r="L398" s="1">
        <v>300</v>
      </c>
      <c r="M398" s="1">
        <v>246.7</v>
      </c>
      <c r="N398" s="1">
        <v>300</v>
      </c>
      <c r="O398" s="1">
        <v>283.7</v>
      </c>
      <c r="P398" s="1">
        <v>17273.900000000001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/>
    </row>
    <row r="399" spans="2:32" x14ac:dyDescent="0.25">
      <c r="B399" s="1">
        <v>16850</v>
      </c>
      <c r="C399" s="2">
        <v>44616</v>
      </c>
      <c r="D399" s="1">
        <v>5955</v>
      </c>
      <c r="E399" s="1">
        <v>3230</v>
      </c>
      <c r="F399" s="1">
        <v>93096</v>
      </c>
      <c r="G399" s="1">
        <v>26.7</v>
      </c>
      <c r="H399" s="1">
        <v>68.650000000000006</v>
      </c>
      <c r="I399" s="1">
        <v>-17.849999999999994</v>
      </c>
      <c r="J399" s="1">
        <v>53000</v>
      </c>
      <c r="K399" s="1">
        <v>81200</v>
      </c>
      <c r="L399" s="1">
        <v>50</v>
      </c>
      <c r="M399" s="1">
        <v>68.55</v>
      </c>
      <c r="N399" s="1">
        <v>150</v>
      </c>
      <c r="O399" s="1">
        <v>68.8</v>
      </c>
      <c r="P399" s="1">
        <v>17273.900000000001</v>
      </c>
      <c r="Q399" s="1">
        <v>16850</v>
      </c>
      <c r="R399" s="1">
        <v>44616</v>
      </c>
      <c r="S399" s="1">
        <v>794</v>
      </c>
      <c r="T399" s="1">
        <v>32</v>
      </c>
      <c r="U399" s="1">
        <v>290</v>
      </c>
      <c r="V399" s="1">
        <v>22.13</v>
      </c>
      <c r="W399" s="1">
        <v>496.6</v>
      </c>
      <c r="X399" s="1">
        <v>-32.199999999999932</v>
      </c>
      <c r="Y399" s="1">
        <v>50950</v>
      </c>
      <c r="Z399" s="1">
        <v>22200</v>
      </c>
      <c r="AA399" s="1">
        <v>50</v>
      </c>
      <c r="AB399" s="1">
        <v>493.65</v>
      </c>
      <c r="AC399" s="1">
        <v>250</v>
      </c>
      <c r="AD399" s="1">
        <v>496.9</v>
      </c>
      <c r="AE399" s="1">
        <v>17273.900000000001</v>
      </c>
      <c r="AF399" s="1"/>
    </row>
    <row r="400" spans="2:32" x14ac:dyDescent="0.25">
      <c r="B400" s="1">
        <v>16850</v>
      </c>
      <c r="C400" s="2">
        <v>44679</v>
      </c>
      <c r="D400" s="1">
        <v>2</v>
      </c>
      <c r="E400" s="1">
        <v>1</v>
      </c>
      <c r="F400" s="1">
        <v>3</v>
      </c>
      <c r="G400" s="1">
        <v>23.55</v>
      </c>
      <c r="H400" s="1">
        <v>383.05</v>
      </c>
      <c r="I400" s="1">
        <v>64.150000000000034</v>
      </c>
      <c r="J400" s="1">
        <v>5150</v>
      </c>
      <c r="K400" s="1">
        <v>6050</v>
      </c>
      <c r="L400" s="1">
        <v>50</v>
      </c>
      <c r="M400" s="1">
        <v>358.3</v>
      </c>
      <c r="N400" s="1">
        <v>50</v>
      </c>
      <c r="O400" s="1">
        <v>377.8</v>
      </c>
      <c r="P400" s="1">
        <v>17273.900000000001</v>
      </c>
      <c r="Q400" s="1">
        <v>16850</v>
      </c>
      <c r="R400" s="1">
        <v>44679</v>
      </c>
      <c r="S400" s="1">
        <v>1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1850</v>
      </c>
      <c r="Z400" s="1">
        <v>4700</v>
      </c>
      <c r="AA400" s="1">
        <v>50</v>
      </c>
      <c r="AB400" s="1">
        <v>855</v>
      </c>
      <c r="AC400" s="1">
        <v>50</v>
      </c>
      <c r="AD400" s="1">
        <v>911.25</v>
      </c>
      <c r="AE400" s="1">
        <v>17273.900000000001</v>
      </c>
      <c r="AF400" s="1"/>
    </row>
    <row r="401" spans="2:32" x14ac:dyDescent="0.25">
      <c r="B401" s="1">
        <v>16850</v>
      </c>
      <c r="C401" s="2">
        <v>44623</v>
      </c>
      <c r="D401" s="1">
        <v>320</v>
      </c>
      <c r="E401" s="1">
        <v>190</v>
      </c>
      <c r="F401" s="1">
        <v>1235</v>
      </c>
      <c r="G401" s="1">
        <v>25.68</v>
      </c>
      <c r="H401" s="1">
        <v>141.6</v>
      </c>
      <c r="I401" s="1">
        <v>-3</v>
      </c>
      <c r="J401" s="1">
        <v>16600</v>
      </c>
      <c r="K401" s="1">
        <v>15600</v>
      </c>
      <c r="L401" s="1">
        <v>100</v>
      </c>
      <c r="M401" s="1">
        <v>140.1</v>
      </c>
      <c r="N401" s="1">
        <v>50</v>
      </c>
      <c r="O401" s="1">
        <v>141.44999999999999</v>
      </c>
      <c r="P401" s="1">
        <v>17273.900000000001</v>
      </c>
      <c r="Q401" s="1">
        <v>16850</v>
      </c>
      <c r="R401" s="1">
        <v>44623</v>
      </c>
      <c r="S401" s="1">
        <v>86</v>
      </c>
      <c r="T401" s="1">
        <v>59</v>
      </c>
      <c r="U401" s="1">
        <v>68</v>
      </c>
      <c r="V401" s="1">
        <v>24.48</v>
      </c>
      <c r="W401" s="1">
        <v>611.9</v>
      </c>
      <c r="X401" s="1">
        <v>17.899999999999977</v>
      </c>
      <c r="Y401" s="1">
        <v>10550</v>
      </c>
      <c r="Z401" s="1">
        <v>8000</v>
      </c>
      <c r="AA401" s="1">
        <v>800</v>
      </c>
      <c r="AB401" s="1">
        <v>572.04999999999995</v>
      </c>
      <c r="AC401" s="1">
        <v>50</v>
      </c>
      <c r="AD401" s="1">
        <v>596.79999999999995</v>
      </c>
      <c r="AE401" s="1">
        <v>17273.900000000001</v>
      </c>
      <c r="AF401" s="1"/>
    </row>
    <row r="402" spans="2:32" x14ac:dyDescent="0.25">
      <c r="B402" s="1">
        <v>16850</v>
      </c>
      <c r="C402" s="2">
        <v>44651</v>
      </c>
      <c r="D402" s="1">
        <v>186</v>
      </c>
      <c r="E402" s="1">
        <v>0</v>
      </c>
      <c r="F402" s="1">
        <v>41</v>
      </c>
      <c r="G402" s="1">
        <v>24.61</v>
      </c>
      <c r="H402" s="1">
        <v>305.14999999999998</v>
      </c>
      <c r="I402" s="1">
        <v>19.299999999999955</v>
      </c>
      <c r="J402" s="1">
        <v>6550</v>
      </c>
      <c r="K402" s="1">
        <v>5900</v>
      </c>
      <c r="L402" s="1">
        <v>100</v>
      </c>
      <c r="M402" s="1">
        <v>286.60000000000002</v>
      </c>
      <c r="N402" s="1">
        <v>50</v>
      </c>
      <c r="O402" s="1">
        <v>296.39999999999998</v>
      </c>
      <c r="P402" s="1">
        <v>17273.900000000001</v>
      </c>
      <c r="Q402" s="1">
        <v>16850</v>
      </c>
      <c r="R402" s="1">
        <v>44651</v>
      </c>
      <c r="S402" s="1">
        <v>126</v>
      </c>
      <c r="T402" s="1">
        <v>12</v>
      </c>
      <c r="U402" s="1">
        <v>16</v>
      </c>
      <c r="V402" s="1">
        <v>19.77</v>
      </c>
      <c r="W402" s="1">
        <v>818</v>
      </c>
      <c r="X402" s="1">
        <v>26.799999999999955</v>
      </c>
      <c r="Y402" s="1">
        <v>1850</v>
      </c>
      <c r="Z402" s="1">
        <v>5900</v>
      </c>
      <c r="AA402" s="1">
        <v>50</v>
      </c>
      <c r="AB402" s="1">
        <v>752.35</v>
      </c>
      <c r="AC402" s="1">
        <v>650</v>
      </c>
      <c r="AD402" s="1">
        <v>787.4</v>
      </c>
      <c r="AE402" s="1">
        <v>17273.900000000001</v>
      </c>
      <c r="AF402" s="1"/>
    </row>
    <row r="403" spans="2:32" x14ac:dyDescent="0.25">
      <c r="B403" s="1">
        <v>16900</v>
      </c>
      <c r="C403" s="2">
        <v>44623</v>
      </c>
      <c r="D403" s="1">
        <v>6153</v>
      </c>
      <c r="E403" s="1">
        <v>1625</v>
      </c>
      <c r="F403" s="1">
        <v>24025</v>
      </c>
      <c r="G403" s="1">
        <v>25.44</v>
      </c>
      <c r="H403" s="1">
        <v>152.65</v>
      </c>
      <c r="I403" s="1">
        <v>-5.5999999999999943</v>
      </c>
      <c r="J403" s="1">
        <v>15950</v>
      </c>
      <c r="K403" s="1">
        <v>21300</v>
      </c>
      <c r="L403" s="1">
        <v>50</v>
      </c>
      <c r="M403" s="1">
        <v>152.5</v>
      </c>
      <c r="N403" s="1">
        <v>200</v>
      </c>
      <c r="O403" s="1">
        <v>153.19999999999999</v>
      </c>
      <c r="P403" s="1">
        <v>17273.900000000001</v>
      </c>
      <c r="Q403" s="1">
        <v>16900</v>
      </c>
      <c r="R403" s="1">
        <v>44623</v>
      </c>
      <c r="S403" s="1">
        <v>173</v>
      </c>
      <c r="T403" s="1">
        <v>27</v>
      </c>
      <c r="U403" s="1">
        <v>402</v>
      </c>
      <c r="V403" s="1">
        <v>22.07</v>
      </c>
      <c r="W403" s="1">
        <v>542.85</v>
      </c>
      <c r="X403" s="1">
        <v>-23.399999999999977</v>
      </c>
      <c r="Y403" s="1">
        <v>13550</v>
      </c>
      <c r="Z403" s="1">
        <v>14800</v>
      </c>
      <c r="AA403" s="1">
        <v>250</v>
      </c>
      <c r="AB403" s="1">
        <v>539.45000000000005</v>
      </c>
      <c r="AC403" s="1">
        <v>250</v>
      </c>
      <c r="AD403" s="1">
        <v>549.75</v>
      </c>
      <c r="AE403" s="1">
        <v>17273.900000000001</v>
      </c>
      <c r="AF403" s="1"/>
    </row>
    <row r="404" spans="2:32" x14ac:dyDescent="0.25">
      <c r="B404" s="1">
        <v>16900</v>
      </c>
      <c r="C404" s="2">
        <v>44637</v>
      </c>
      <c r="D404" s="1">
        <v>8</v>
      </c>
      <c r="E404" s="1">
        <v>4</v>
      </c>
      <c r="F404" s="1">
        <v>11</v>
      </c>
      <c r="G404" s="1">
        <v>23.71</v>
      </c>
      <c r="H404" s="1">
        <v>233.6</v>
      </c>
      <c r="I404" s="1">
        <v>114.9</v>
      </c>
      <c r="J404" s="1">
        <v>2600</v>
      </c>
      <c r="K404" s="1">
        <v>3750</v>
      </c>
      <c r="L404" s="1">
        <v>50</v>
      </c>
      <c r="M404" s="1">
        <v>260.25</v>
      </c>
      <c r="N404" s="1">
        <v>50</v>
      </c>
      <c r="O404" s="1">
        <v>267.3</v>
      </c>
      <c r="P404" s="1">
        <v>17273.900000000001</v>
      </c>
      <c r="Q404" s="1">
        <v>16900</v>
      </c>
      <c r="R404" s="1">
        <v>44637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17273.900000000001</v>
      </c>
      <c r="AF404" s="1"/>
    </row>
    <row r="405" spans="2:32" x14ac:dyDescent="0.25">
      <c r="B405" s="1">
        <v>16900</v>
      </c>
      <c r="C405" s="2">
        <v>44644</v>
      </c>
      <c r="D405" s="1">
        <v>17</v>
      </c>
      <c r="E405" s="1">
        <v>-7</v>
      </c>
      <c r="F405" s="1">
        <v>43</v>
      </c>
      <c r="G405" s="1">
        <v>24.43</v>
      </c>
      <c r="H405" s="1">
        <v>284.8</v>
      </c>
      <c r="I405" s="1">
        <v>-7.3499999999999659</v>
      </c>
      <c r="J405" s="1">
        <v>5350</v>
      </c>
      <c r="K405" s="1">
        <v>5050</v>
      </c>
      <c r="L405" s="1">
        <v>250</v>
      </c>
      <c r="M405" s="1">
        <v>285</v>
      </c>
      <c r="N405" s="1">
        <v>50</v>
      </c>
      <c r="O405" s="1">
        <v>285.35000000000002</v>
      </c>
      <c r="P405" s="1">
        <v>17273.900000000001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/>
    </row>
    <row r="406" spans="2:32" x14ac:dyDescent="0.25">
      <c r="B406" s="1">
        <v>16900</v>
      </c>
      <c r="C406" s="2">
        <v>44651</v>
      </c>
      <c r="D406" s="1">
        <v>5757</v>
      </c>
      <c r="E406" s="1">
        <v>370</v>
      </c>
      <c r="F406" s="1">
        <v>4122</v>
      </c>
      <c r="G406" s="1">
        <v>24</v>
      </c>
      <c r="H406" s="1">
        <v>309.95</v>
      </c>
      <c r="I406" s="1">
        <v>4.8499999999999659</v>
      </c>
      <c r="J406" s="1">
        <v>15650</v>
      </c>
      <c r="K406" s="1">
        <v>16400</v>
      </c>
      <c r="L406" s="1">
        <v>50</v>
      </c>
      <c r="M406" s="1">
        <v>308.55</v>
      </c>
      <c r="N406" s="1">
        <v>50</v>
      </c>
      <c r="O406" s="1">
        <v>309.85000000000002</v>
      </c>
      <c r="P406" s="1">
        <v>17273.900000000001</v>
      </c>
      <c r="Q406" s="1">
        <v>16900</v>
      </c>
      <c r="R406" s="1">
        <v>44651</v>
      </c>
      <c r="S406" s="1">
        <v>534</v>
      </c>
      <c r="T406" s="1">
        <v>12</v>
      </c>
      <c r="U406" s="1">
        <v>311</v>
      </c>
      <c r="V406" s="1">
        <v>17.07</v>
      </c>
      <c r="W406" s="1">
        <v>728.7</v>
      </c>
      <c r="X406" s="1">
        <v>-18.5</v>
      </c>
      <c r="Y406" s="1">
        <v>5050</v>
      </c>
      <c r="Z406" s="1">
        <v>5900</v>
      </c>
      <c r="AA406" s="1">
        <v>750</v>
      </c>
      <c r="AB406" s="1">
        <v>724.95</v>
      </c>
      <c r="AC406" s="1">
        <v>500</v>
      </c>
      <c r="AD406" s="1">
        <v>737.6</v>
      </c>
      <c r="AE406" s="1">
        <v>17273.900000000001</v>
      </c>
      <c r="AF406" s="1"/>
    </row>
    <row r="407" spans="2:32" x14ac:dyDescent="0.25">
      <c r="B407" s="1">
        <v>16900</v>
      </c>
      <c r="C407" s="2">
        <v>44679</v>
      </c>
      <c r="D407" s="1">
        <v>57</v>
      </c>
      <c r="E407" s="1">
        <v>14</v>
      </c>
      <c r="F407" s="1">
        <v>28</v>
      </c>
      <c r="G407" s="1">
        <v>22.58</v>
      </c>
      <c r="H407" s="1">
        <v>374.55</v>
      </c>
      <c r="I407" s="1">
        <v>-2.3000000000000114</v>
      </c>
      <c r="J407" s="1">
        <v>5600</v>
      </c>
      <c r="K407" s="1">
        <v>6000</v>
      </c>
      <c r="L407" s="1">
        <v>50</v>
      </c>
      <c r="M407" s="1">
        <v>380.1</v>
      </c>
      <c r="N407" s="1">
        <v>50</v>
      </c>
      <c r="O407" s="1">
        <v>387.05</v>
      </c>
      <c r="P407" s="1">
        <v>17273.900000000001</v>
      </c>
      <c r="Q407" s="1">
        <v>16900</v>
      </c>
      <c r="R407" s="1">
        <v>44679</v>
      </c>
      <c r="S407" s="1">
        <v>28</v>
      </c>
      <c r="T407" s="1">
        <v>0</v>
      </c>
      <c r="U407" s="1">
        <v>3</v>
      </c>
      <c r="V407" s="1">
        <v>14.69</v>
      </c>
      <c r="W407" s="1">
        <v>860</v>
      </c>
      <c r="X407" s="1">
        <v>2.25</v>
      </c>
      <c r="Y407" s="1">
        <v>1850</v>
      </c>
      <c r="Z407" s="1">
        <v>4700</v>
      </c>
      <c r="AA407" s="1">
        <v>50</v>
      </c>
      <c r="AB407" s="1">
        <v>848.7</v>
      </c>
      <c r="AC407" s="1">
        <v>50</v>
      </c>
      <c r="AD407" s="1">
        <v>862.8</v>
      </c>
      <c r="AE407" s="1">
        <v>17273.900000000001</v>
      </c>
      <c r="AF407" s="1"/>
    </row>
    <row r="408" spans="2:32" x14ac:dyDescent="0.25">
      <c r="B408" s="1">
        <v>16900</v>
      </c>
      <c r="C408" s="2">
        <v>44616</v>
      </c>
      <c r="D408" s="1">
        <v>45904</v>
      </c>
      <c r="E408" s="1">
        <v>12061</v>
      </c>
      <c r="F408" s="1">
        <v>413895</v>
      </c>
      <c r="G408" s="1">
        <v>26.26</v>
      </c>
      <c r="H408" s="1">
        <v>76.8</v>
      </c>
      <c r="I408" s="1">
        <v>-21.950000000000003</v>
      </c>
      <c r="J408" s="1">
        <v>98000</v>
      </c>
      <c r="K408" s="1">
        <v>212650</v>
      </c>
      <c r="L408" s="1">
        <v>50</v>
      </c>
      <c r="M408" s="1">
        <v>76.8</v>
      </c>
      <c r="N408" s="1">
        <v>100</v>
      </c>
      <c r="O408" s="1">
        <v>76.95</v>
      </c>
      <c r="P408" s="1">
        <v>17273.900000000001</v>
      </c>
      <c r="Q408" s="1">
        <v>16900</v>
      </c>
      <c r="R408" s="1">
        <v>44616</v>
      </c>
      <c r="S408" s="1">
        <v>5997</v>
      </c>
      <c r="T408" s="1">
        <v>215</v>
      </c>
      <c r="U408" s="1">
        <v>5973</v>
      </c>
      <c r="V408" s="1">
        <v>22.22</v>
      </c>
      <c r="W408" s="1">
        <v>452.5</v>
      </c>
      <c r="X408" s="1">
        <v>-35.300000000000011</v>
      </c>
      <c r="Y408" s="1">
        <v>55900</v>
      </c>
      <c r="Z408" s="1">
        <v>27350</v>
      </c>
      <c r="AA408" s="1">
        <v>100</v>
      </c>
      <c r="AB408" s="1">
        <v>452.15</v>
      </c>
      <c r="AC408" s="1">
        <v>200</v>
      </c>
      <c r="AD408" s="1">
        <v>454.2</v>
      </c>
      <c r="AE408" s="1">
        <v>17273.900000000001</v>
      </c>
      <c r="AF408" s="1"/>
    </row>
    <row r="409" spans="2:32" x14ac:dyDescent="0.25">
      <c r="B409" s="1">
        <v>16900</v>
      </c>
      <c r="C409" s="2">
        <v>44630</v>
      </c>
      <c r="D409" s="1">
        <v>145</v>
      </c>
      <c r="E409" s="1">
        <v>80</v>
      </c>
      <c r="F409" s="1">
        <v>507</v>
      </c>
      <c r="G409" s="1">
        <v>26.12</v>
      </c>
      <c r="H409" s="1">
        <v>223.5</v>
      </c>
      <c r="I409" s="1">
        <v>3.4000000000000057</v>
      </c>
      <c r="J409" s="1">
        <v>14150</v>
      </c>
      <c r="K409" s="1">
        <v>14500</v>
      </c>
      <c r="L409" s="1">
        <v>50</v>
      </c>
      <c r="M409" s="1">
        <v>221.75</v>
      </c>
      <c r="N409" s="1">
        <v>50</v>
      </c>
      <c r="O409" s="1">
        <v>224</v>
      </c>
      <c r="P409" s="1">
        <v>17273.900000000001</v>
      </c>
      <c r="Q409" s="1">
        <v>16900</v>
      </c>
      <c r="R409" s="1">
        <v>44630</v>
      </c>
      <c r="S409" s="1">
        <v>35</v>
      </c>
      <c r="T409" s="1">
        <v>27</v>
      </c>
      <c r="U409" s="1">
        <v>84</v>
      </c>
      <c r="V409" s="1">
        <v>22.49</v>
      </c>
      <c r="W409" s="1">
        <v>626</v>
      </c>
      <c r="X409" s="1">
        <v>-37.850000000000023</v>
      </c>
      <c r="Y409" s="1">
        <v>3700</v>
      </c>
      <c r="Z409" s="1">
        <v>3600</v>
      </c>
      <c r="AA409" s="1">
        <v>50</v>
      </c>
      <c r="AB409" s="1">
        <v>623.45000000000005</v>
      </c>
      <c r="AC409" s="1">
        <v>50</v>
      </c>
      <c r="AD409" s="1">
        <v>631.04999999999995</v>
      </c>
      <c r="AE409" s="1">
        <v>17273.900000000001</v>
      </c>
      <c r="AF409" s="1"/>
    </row>
    <row r="410" spans="2:32" x14ac:dyDescent="0.25">
      <c r="B410" s="1">
        <v>16950</v>
      </c>
      <c r="C410" s="2">
        <v>44630</v>
      </c>
      <c r="D410" s="1">
        <v>39</v>
      </c>
      <c r="E410" s="1">
        <v>29</v>
      </c>
      <c r="F410" s="1">
        <v>123</v>
      </c>
      <c r="G410" s="1">
        <v>26.49</v>
      </c>
      <c r="H410" s="1">
        <v>226.6</v>
      </c>
      <c r="I410" s="1">
        <v>-17.150000000000006</v>
      </c>
      <c r="J410" s="1">
        <v>4600</v>
      </c>
      <c r="K410" s="1">
        <v>4250</v>
      </c>
      <c r="L410" s="1">
        <v>50</v>
      </c>
      <c r="M410" s="1">
        <v>237.25</v>
      </c>
      <c r="N410" s="1">
        <v>50</v>
      </c>
      <c r="O410" s="1">
        <v>243.05</v>
      </c>
      <c r="P410" s="1">
        <v>17273.900000000001</v>
      </c>
      <c r="Q410" s="1">
        <v>16950</v>
      </c>
      <c r="R410" s="1">
        <v>44630</v>
      </c>
      <c r="S410" s="1">
        <v>0</v>
      </c>
      <c r="T410" s="1">
        <v>0</v>
      </c>
      <c r="U410" s="1">
        <v>0</v>
      </c>
      <c r="V410" s="1">
        <v>22.4</v>
      </c>
      <c r="W410" s="1">
        <v>601.95000000000005</v>
      </c>
      <c r="X410" s="1">
        <v>-584.25</v>
      </c>
      <c r="Y410" s="1">
        <v>850</v>
      </c>
      <c r="Z410" s="1">
        <v>3300</v>
      </c>
      <c r="AA410" s="1">
        <v>50</v>
      </c>
      <c r="AB410" s="1">
        <v>587.4</v>
      </c>
      <c r="AC410" s="1">
        <v>100</v>
      </c>
      <c r="AD410" s="1">
        <v>600.5</v>
      </c>
      <c r="AE410" s="1">
        <v>17273.900000000001</v>
      </c>
      <c r="AF410" s="1"/>
    </row>
    <row r="411" spans="2:32" x14ac:dyDescent="0.25">
      <c r="B411" s="1">
        <v>16950</v>
      </c>
      <c r="C411" s="2">
        <v>44637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1900</v>
      </c>
      <c r="K411" s="1">
        <v>3600</v>
      </c>
      <c r="L411" s="1">
        <v>100</v>
      </c>
      <c r="M411" s="1">
        <v>169.05</v>
      </c>
      <c r="N411" s="1">
        <v>1750</v>
      </c>
      <c r="O411" s="1">
        <v>381.2</v>
      </c>
      <c r="P411" s="1">
        <v>17273.900000000001</v>
      </c>
      <c r="Q411" s="1">
        <v>16950</v>
      </c>
      <c r="R411" s="1">
        <v>44637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17273.900000000001</v>
      </c>
      <c r="AF411" s="1"/>
    </row>
    <row r="412" spans="2:32" x14ac:dyDescent="0.25">
      <c r="B412" s="1">
        <v>16950</v>
      </c>
      <c r="C412" s="2">
        <v>44644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300</v>
      </c>
      <c r="K412" s="1">
        <v>400</v>
      </c>
      <c r="L412" s="1">
        <v>50</v>
      </c>
      <c r="M412" s="1">
        <v>32.15</v>
      </c>
      <c r="N412" s="1">
        <v>300</v>
      </c>
      <c r="O412" s="1">
        <v>314.14999999999998</v>
      </c>
      <c r="P412" s="1">
        <v>17273.900000000001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/>
    </row>
    <row r="413" spans="2:32" x14ac:dyDescent="0.25">
      <c r="B413" s="1">
        <v>16950</v>
      </c>
      <c r="C413" s="2">
        <v>44651</v>
      </c>
      <c r="D413" s="1">
        <v>416</v>
      </c>
      <c r="E413" s="1">
        <v>-23</v>
      </c>
      <c r="F413" s="1">
        <v>265</v>
      </c>
      <c r="G413" s="1">
        <v>23.84</v>
      </c>
      <c r="H413" s="1">
        <v>327.3</v>
      </c>
      <c r="I413" s="1">
        <v>0.44999999999998863</v>
      </c>
      <c r="J413" s="1">
        <v>4950</v>
      </c>
      <c r="K413" s="1">
        <v>6050</v>
      </c>
      <c r="L413" s="1">
        <v>50</v>
      </c>
      <c r="M413" s="1">
        <v>322.55</v>
      </c>
      <c r="N413" s="1">
        <v>50</v>
      </c>
      <c r="O413" s="1">
        <v>327.5</v>
      </c>
      <c r="P413" s="1">
        <v>17273.900000000001</v>
      </c>
      <c r="Q413" s="1">
        <v>16950</v>
      </c>
      <c r="R413" s="1">
        <v>44651</v>
      </c>
      <c r="S413" s="1">
        <v>92</v>
      </c>
      <c r="T413" s="1">
        <v>13</v>
      </c>
      <c r="U413" s="1">
        <v>41</v>
      </c>
      <c r="V413" s="1">
        <v>17.149999999999999</v>
      </c>
      <c r="W413" s="1">
        <v>698.05</v>
      </c>
      <c r="X413" s="1">
        <v>-24.050000000000068</v>
      </c>
      <c r="Y413" s="1">
        <v>2250</v>
      </c>
      <c r="Z413" s="1">
        <v>4850</v>
      </c>
      <c r="AA413" s="1">
        <v>50</v>
      </c>
      <c r="AB413" s="1">
        <v>676.75</v>
      </c>
      <c r="AC413" s="1">
        <v>50</v>
      </c>
      <c r="AD413" s="1">
        <v>723</v>
      </c>
      <c r="AE413" s="1">
        <v>17273.900000000001</v>
      </c>
      <c r="AF413" s="1"/>
    </row>
    <row r="414" spans="2:32" x14ac:dyDescent="0.25">
      <c r="B414" s="1">
        <v>16950</v>
      </c>
      <c r="C414" s="2">
        <v>44679</v>
      </c>
      <c r="D414" s="1">
        <v>19</v>
      </c>
      <c r="E414" s="1">
        <v>19</v>
      </c>
      <c r="F414" s="1">
        <v>33</v>
      </c>
      <c r="G414" s="1">
        <v>22.75</v>
      </c>
      <c r="H414" s="1">
        <v>397</v>
      </c>
      <c r="I414" s="1">
        <v>-177.64999999999998</v>
      </c>
      <c r="J414" s="1">
        <v>5350</v>
      </c>
      <c r="K414" s="1">
        <v>6000</v>
      </c>
      <c r="L414" s="1">
        <v>50</v>
      </c>
      <c r="M414" s="1">
        <v>389.95</v>
      </c>
      <c r="N414" s="1">
        <v>50</v>
      </c>
      <c r="O414" s="1">
        <v>408.8</v>
      </c>
      <c r="P414" s="1">
        <v>17273.900000000001</v>
      </c>
      <c r="Q414" s="1">
        <v>16950</v>
      </c>
      <c r="R414" s="1">
        <v>44679</v>
      </c>
      <c r="S414" s="1">
        <v>1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1950</v>
      </c>
      <c r="Z414" s="1">
        <v>4700</v>
      </c>
      <c r="AA414" s="1">
        <v>50</v>
      </c>
      <c r="AB414" s="1">
        <v>799.55</v>
      </c>
      <c r="AC414" s="1">
        <v>50</v>
      </c>
      <c r="AD414" s="1">
        <v>845.65</v>
      </c>
      <c r="AE414" s="1">
        <v>17273.900000000001</v>
      </c>
      <c r="AF414" s="1"/>
    </row>
    <row r="415" spans="2:32" x14ac:dyDescent="0.25">
      <c r="B415" s="1">
        <v>16950</v>
      </c>
      <c r="C415" s="2">
        <v>44616</v>
      </c>
      <c r="D415" s="1">
        <v>6234</v>
      </c>
      <c r="E415" s="1">
        <v>1874</v>
      </c>
      <c r="F415" s="1">
        <v>96362</v>
      </c>
      <c r="G415" s="1">
        <v>25.85</v>
      </c>
      <c r="H415" s="1">
        <v>86.45</v>
      </c>
      <c r="I415" s="1">
        <v>-19.399999999999991</v>
      </c>
      <c r="J415" s="1">
        <v>46000</v>
      </c>
      <c r="K415" s="1">
        <v>60000</v>
      </c>
      <c r="L415" s="1">
        <v>50</v>
      </c>
      <c r="M415" s="1">
        <v>85.95</v>
      </c>
      <c r="N415" s="1">
        <v>200</v>
      </c>
      <c r="O415" s="1">
        <v>86.5</v>
      </c>
      <c r="P415" s="1">
        <v>17273.900000000001</v>
      </c>
      <c r="Q415" s="1">
        <v>16950</v>
      </c>
      <c r="R415" s="1">
        <v>44616</v>
      </c>
      <c r="S415" s="1">
        <v>2074</v>
      </c>
      <c r="T415" s="1">
        <v>160</v>
      </c>
      <c r="U415" s="1">
        <v>875</v>
      </c>
      <c r="V415" s="1">
        <v>21.79</v>
      </c>
      <c r="W415" s="1">
        <v>410.55</v>
      </c>
      <c r="X415" s="1">
        <v>-27.149999999999977</v>
      </c>
      <c r="Y415" s="1">
        <v>46650</v>
      </c>
      <c r="Z415" s="1">
        <v>25600</v>
      </c>
      <c r="AA415" s="1">
        <v>200</v>
      </c>
      <c r="AB415" s="1">
        <v>410.8</v>
      </c>
      <c r="AC415" s="1">
        <v>250</v>
      </c>
      <c r="AD415" s="1">
        <v>413</v>
      </c>
      <c r="AE415" s="1">
        <v>17273.900000000001</v>
      </c>
      <c r="AF415" s="1"/>
    </row>
    <row r="416" spans="2:32" x14ac:dyDescent="0.25">
      <c r="B416" s="1">
        <v>16950</v>
      </c>
      <c r="C416" s="2">
        <v>44623</v>
      </c>
      <c r="D416" s="1">
        <v>442</v>
      </c>
      <c r="E416" s="1">
        <v>255</v>
      </c>
      <c r="F416" s="1">
        <v>2912</v>
      </c>
      <c r="G416" s="1">
        <v>25.16</v>
      </c>
      <c r="H416" s="1">
        <v>165</v>
      </c>
      <c r="I416" s="1">
        <v>-3.6999999999999886</v>
      </c>
      <c r="J416" s="1">
        <v>15750</v>
      </c>
      <c r="K416" s="1">
        <v>16650</v>
      </c>
      <c r="L416" s="1">
        <v>150</v>
      </c>
      <c r="M416" s="1">
        <v>163.30000000000001</v>
      </c>
      <c r="N416" s="1">
        <v>50</v>
      </c>
      <c r="O416" s="1">
        <v>164.8</v>
      </c>
      <c r="P416" s="1">
        <v>17273.900000000001</v>
      </c>
      <c r="Q416" s="1">
        <v>16950</v>
      </c>
      <c r="R416" s="1">
        <v>44623</v>
      </c>
      <c r="S416" s="1">
        <v>90</v>
      </c>
      <c r="T416" s="1">
        <v>33</v>
      </c>
      <c r="U416" s="1">
        <v>126</v>
      </c>
      <c r="V416" s="1">
        <v>22.69</v>
      </c>
      <c r="W416" s="1">
        <v>507.8</v>
      </c>
      <c r="X416" s="1">
        <v>-25.199999999999989</v>
      </c>
      <c r="Y416" s="1">
        <v>14000</v>
      </c>
      <c r="Z416" s="1">
        <v>14350</v>
      </c>
      <c r="AA416" s="1">
        <v>50</v>
      </c>
      <c r="AB416" s="1">
        <v>501.6</v>
      </c>
      <c r="AC416" s="1">
        <v>50</v>
      </c>
      <c r="AD416" s="1">
        <v>509.45</v>
      </c>
      <c r="AE416" s="1">
        <v>17273.900000000001</v>
      </c>
      <c r="AF416" s="1"/>
    </row>
    <row r="417" spans="2:32" x14ac:dyDescent="0.25">
      <c r="B417" s="1">
        <v>17000</v>
      </c>
      <c r="C417" s="2">
        <v>44623</v>
      </c>
      <c r="D417" s="1">
        <v>7098</v>
      </c>
      <c r="E417" s="1">
        <v>2942</v>
      </c>
      <c r="F417" s="1">
        <v>44532</v>
      </c>
      <c r="G417" s="1">
        <v>24.86</v>
      </c>
      <c r="H417" s="1">
        <v>176.95</v>
      </c>
      <c r="I417" s="1">
        <v>-3.9500000000000171</v>
      </c>
      <c r="J417" s="1">
        <v>28150</v>
      </c>
      <c r="K417" s="1">
        <v>57050</v>
      </c>
      <c r="L417" s="1">
        <v>50</v>
      </c>
      <c r="M417" s="1">
        <v>177.05</v>
      </c>
      <c r="N417" s="1">
        <v>50</v>
      </c>
      <c r="O417" s="1">
        <v>177.5</v>
      </c>
      <c r="P417" s="1">
        <v>17273.900000000001</v>
      </c>
      <c r="Q417" s="1">
        <v>17000</v>
      </c>
      <c r="R417" s="1">
        <v>44623</v>
      </c>
      <c r="S417" s="1">
        <v>1165</v>
      </c>
      <c r="T417" s="1">
        <v>220</v>
      </c>
      <c r="U417" s="1">
        <v>4999</v>
      </c>
      <c r="V417" s="1">
        <v>21.64</v>
      </c>
      <c r="W417" s="1">
        <v>469.95</v>
      </c>
      <c r="X417" s="1">
        <v>-15.850000000000023</v>
      </c>
      <c r="Y417" s="1">
        <v>19750</v>
      </c>
      <c r="Z417" s="1">
        <v>15450</v>
      </c>
      <c r="AA417" s="1">
        <v>100</v>
      </c>
      <c r="AB417" s="1">
        <v>468.25</v>
      </c>
      <c r="AC417" s="1">
        <v>100</v>
      </c>
      <c r="AD417" s="1">
        <v>470</v>
      </c>
      <c r="AE417" s="1">
        <v>17273.900000000001</v>
      </c>
      <c r="AF417" s="1"/>
    </row>
    <row r="418" spans="2:32" x14ac:dyDescent="0.25">
      <c r="B418" s="1">
        <v>17000</v>
      </c>
      <c r="C418" s="2">
        <v>44630</v>
      </c>
      <c r="D418" s="1">
        <v>962</v>
      </c>
      <c r="E418" s="1">
        <v>492</v>
      </c>
      <c r="F418" s="1">
        <v>2089</v>
      </c>
      <c r="G418" s="1">
        <v>25.82</v>
      </c>
      <c r="H418" s="1">
        <v>252.65</v>
      </c>
      <c r="I418" s="1">
        <v>0.95000000000001705</v>
      </c>
      <c r="J418" s="1">
        <v>18000</v>
      </c>
      <c r="K418" s="1">
        <v>16700</v>
      </c>
      <c r="L418" s="1">
        <v>50</v>
      </c>
      <c r="M418" s="1">
        <v>251.4</v>
      </c>
      <c r="N418" s="1">
        <v>50</v>
      </c>
      <c r="O418" s="1">
        <v>253.15</v>
      </c>
      <c r="P418" s="1">
        <v>17273.900000000001</v>
      </c>
      <c r="Q418" s="1">
        <v>17000</v>
      </c>
      <c r="R418" s="1">
        <v>44630</v>
      </c>
      <c r="S418" s="1">
        <v>77</v>
      </c>
      <c r="T418" s="1">
        <v>19</v>
      </c>
      <c r="U418" s="1">
        <v>224</v>
      </c>
      <c r="V418" s="1">
        <v>21.85</v>
      </c>
      <c r="W418" s="1">
        <v>554.54999999999995</v>
      </c>
      <c r="X418" s="1">
        <v>-15.75</v>
      </c>
      <c r="Y418" s="1">
        <v>7900</v>
      </c>
      <c r="Z418" s="1">
        <v>11400</v>
      </c>
      <c r="AA418" s="1">
        <v>50</v>
      </c>
      <c r="AB418" s="1">
        <v>554.79999999999995</v>
      </c>
      <c r="AC418" s="1">
        <v>50</v>
      </c>
      <c r="AD418" s="1">
        <v>561.54999999999995</v>
      </c>
      <c r="AE418" s="1">
        <v>17273.900000000001</v>
      </c>
      <c r="AF418" s="1"/>
    </row>
    <row r="419" spans="2:32" x14ac:dyDescent="0.25">
      <c r="B419" s="1">
        <v>17000</v>
      </c>
      <c r="C419" s="2">
        <v>44637</v>
      </c>
      <c r="D419" s="1">
        <v>69</v>
      </c>
      <c r="E419" s="1">
        <v>19</v>
      </c>
      <c r="F419" s="1">
        <v>123</v>
      </c>
      <c r="G419" s="1">
        <v>25.22</v>
      </c>
      <c r="H419" s="1">
        <v>296.7</v>
      </c>
      <c r="I419" s="1">
        <v>20.949999999999989</v>
      </c>
      <c r="J419" s="1">
        <v>4900</v>
      </c>
      <c r="K419" s="1">
        <v>5350</v>
      </c>
      <c r="L419" s="1">
        <v>50</v>
      </c>
      <c r="M419" s="1">
        <v>293</v>
      </c>
      <c r="N419" s="1">
        <v>50</v>
      </c>
      <c r="O419" s="1">
        <v>297.39999999999998</v>
      </c>
      <c r="P419" s="1">
        <v>17273.900000000001</v>
      </c>
      <c r="Q419" s="1">
        <v>17000</v>
      </c>
      <c r="R419" s="1">
        <v>44637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600</v>
      </c>
      <c r="Z419" s="1">
        <v>250</v>
      </c>
      <c r="AA419" s="1">
        <v>150</v>
      </c>
      <c r="AB419" s="1">
        <v>469.05</v>
      </c>
      <c r="AC419" s="1">
        <v>50</v>
      </c>
      <c r="AD419" s="1">
        <v>835.1</v>
      </c>
      <c r="AE419" s="1">
        <v>17273.900000000001</v>
      </c>
      <c r="AF419" s="1"/>
    </row>
    <row r="420" spans="2:32" x14ac:dyDescent="0.25">
      <c r="B420" s="1">
        <v>17000</v>
      </c>
      <c r="C420" s="2">
        <v>44644</v>
      </c>
      <c r="D420" s="1">
        <v>262</v>
      </c>
      <c r="E420" s="1">
        <v>4</v>
      </c>
      <c r="F420" s="1">
        <v>356</v>
      </c>
      <c r="G420" s="1">
        <v>24.32</v>
      </c>
      <c r="H420" s="1">
        <v>317.45</v>
      </c>
      <c r="I420" s="1">
        <v>-6.1000000000000227</v>
      </c>
      <c r="J420" s="1">
        <v>6150</v>
      </c>
      <c r="K420" s="1">
        <v>6650</v>
      </c>
      <c r="L420" s="1">
        <v>100</v>
      </c>
      <c r="M420" s="1">
        <v>317.95</v>
      </c>
      <c r="N420" s="1">
        <v>50</v>
      </c>
      <c r="O420" s="1">
        <v>320.8</v>
      </c>
      <c r="P420" s="1">
        <v>17273.900000000001</v>
      </c>
      <c r="Q420" s="1">
        <v>17000</v>
      </c>
      <c r="R420" s="1">
        <v>44644</v>
      </c>
      <c r="S420" s="1">
        <v>24</v>
      </c>
      <c r="T420" s="1">
        <v>1</v>
      </c>
      <c r="U420" s="1">
        <v>4</v>
      </c>
      <c r="V420" s="1">
        <v>18.09</v>
      </c>
      <c r="W420" s="1">
        <v>629</v>
      </c>
      <c r="X420" s="1">
        <v>-17.5</v>
      </c>
      <c r="Y420" s="1">
        <v>3400</v>
      </c>
      <c r="Z420" s="1">
        <v>3300</v>
      </c>
      <c r="AA420" s="1">
        <v>50</v>
      </c>
      <c r="AB420" s="1">
        <v>620.9</v>
      </c>
      <c r="AC420" s="1">
        <v>50</v>
      </c>
      <c r="AD420" s="1">
        <v>633.70000000000005</v>
      </c>
      <c r="AE420" s="1">
        <v>17273.900000000001</v>
      </c>
      <c r="AF420" s="1"/>
    </row>
    <row r="421" spans="2:32" x14ac:dyDescent="0.25">
      <c r="B421" s="1">
        <v>17000</v>
      </c>
      <c r="C421" s="2">
        <v>44651</v>
      </c>
      <c r="D421" s="1">
        <v>52941</v>
      </c>
      <c r="E421" s="1">
        <v>5984</v>
      </c>
      <c r="F421" s="1">
        <v>28038</v>
      </c>
      <c r="G421" s="1">
        <v>23.87</v>
      </c>
      <c r="H421" s="1">
        <v>342.45</v>
      </c>
      <c r="I421" s="1">
        <v>4.0500000000000114</v>
      </c>
      <c r="J421" s="1">
        <v>43650</v>
      </c>
      <c r="K421" s="1">
        <v>59650</v>
      </c>
      <c r="L421" s="1">
        <v>450</v>
      </c>
      <c r="M421" s="1">
        <v>342</v>
      </c>
      <c r="N421" s="1">
        <v>100</v>
      </c>
      <c r="O421" s="1">
        <v>342.8</v>
      </c>
      <c r="P421" s="1">
        <v>17273.900000000001</v>
      </c>
      <c r="Q421" s="1">
        <v>17000</v>
      </c>
      <c r="R421" s="1">
        <v>44651</v>
      </c>
      <c r="S421" s="1">
        <v>14206.5</v>
      </c>
      <c r="T421" s="1">
        <v>-39</v>
      </c>
      <c r="U421" s="1">
        <v>3287</v>
      </c>
      <c r="V421" s="1">
        <v>17.23</v>
      </c>
      <c r="W421" s="1">
        <v>667.35</v>
      </c>
      <c r="X421" s="1">
        <v>-15.449999999999932</v>
      </c>
      <c r="Y421" s="1">
        <v>86650</v>
      </c>
      <c r="Z421" s="1">
        <v>21050</v>
      </c>
      <c r="AA421" s="1">
        <v>300</v>
      </c>
      <c r="AB421" s="1">
        <v>665.95</v>
      </c>
      <c r="AC421" s="1">
        <v>50</v>
      </c>
      <c r="AD421" s="1">
        <v>667.35</v>
      </c>
      <c r="AE421" s="1">
        <v>17273.900000000001</v>
      </c>
      <c r="AF421" s="1"/>
    </row>
    <row r="422" spans="2:32" x14ac:dyDescent="0.25">
      <c r="B422" s="1">
        <v>17000</v>
      </c>
      <c r="C422" s="2">
        <v>44658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550</v>
      </c>
      <c r="K422" s="1">
        <v>0</v>
      </c>
      <c r="L422" s="1">
        <v>50</v>
      </c>
      <c r="M422" s="1">
        <v>224</v>
      </c>
      <c r="N422" s="1">
        <v>0</v>
      </c>
      <c r="O422" s="1">
        <v>0</v>
      </c>
      <c r="P422" s="1">
        <v>17273.900000000001</v>
      </c>
      <c r="Q422" s="1">
        <v>17000</v>
      </c>
      <c r="R422" s="1">
        <v>44658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200</v>
      </c>
      <c r="Z422" s="1">
        <v>0</v>
      </c>
      <c r="AA422" s="1">
        <v>100</v>
      </c>
      <c r="AB422" s="1">
        <v>275.5</v>
      </c>
      <c r="AC422" s="1">
        <v>0</v>
      </c>
      <c r="AD422" s="1">
        <v>0</v>
      </c>
      <c r="AE422" s="1">
        <v>17273.900000000001</v>
      </c>
      <c r="AF422" s="1"/>
    </row>
    <row r="423" spans="2:32" x14ac:dyDescent="0.25">
      <c r="B423" s="1">
        <v>17000</v>
      </c>
      <c r="C423" s="2">
        <v>44664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17273.900000000001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/>
    </row>
    <row r="424" spans="2:32" x14ac:dyDescent="0.25">
      <c r="B424" s="1">
        <v>17000</v>
      </c>
      <c r="C424" s="2">
        <v>44679</v>
      </c>
      <c r="D424" s="1">
        <v>4885</v>
      </c>
      <c r="E424" s="1">
        <v>293</v>
      </c>
      <c r="F424" s="1">
        <v>1683</v>
      </c>
      <c r="G424" s="1">
        <v>22.99</v>
      </c>
      <c r="H424" s="1">
        <v>420.95</v>
      </c>
      <c r="I424" s="1">
        <v>2.3999999999999773</v>
      </c>
      <c r="J424" s="1">
        <v>17400</v>
      </c>
      <c r="K424" s="1">
        <v>17500</v>
      </c>
      <c r="L424" s="1">
        <v>100</v>
      </c>
      <c r="M424" s="1">
        <v>420</v>
      </c>
      <c r="N424" s="1">
        <v>100</v>
      </c>
      <c r="O424" s="1">
        <v>421.5</v>
      </c>
      <c r="P424" s="1">
        <v>17273.900000000001</v>
      </c>
      <c r="Q424" s="1">
        <v>17000</v>
      </c>
      <c r="R424" s="1">
        <v>44679</v>
      </c>
      <c r="S424" s="1">
        <v>1281</v>
      </c>
      <c r="T424" s="1">
        <v>-40</v>
      </c>
      <c r="U424" s="1">
        <v>274</v>
      </c>
      <c r="V424" s="1">
        <v>14.81</v>
      </c>
      <c r="W424" s="1">
        <v>797.55</v>
      </c>
      <c r="X424" s="1">
        <v>-8.1000000000000227</v>
      </c>
      <c r="Y424" s="1">
        <v>13750</v>
      </c>
      <c r="Z424" s="1">
        <v>17500</v>
      </c>
      <c r="AA424" s="1">
        <v>50</v>
      </c>
      <c r="AB424" s="1">
        <v>792.85</v>
      </c>
      <c r="AC424" s="1">
        <v>50</v>
      </c>
      <c r="AD424" s="1">
        <v>797.6</v>
      </c>
      <c r="AE424" s="1">
        <v>17273.900000000001</v>
      </c>
      <c r="AF424" s="1"/>
    </row>
    <row r="425" spans="2:32" x14ac:dyDescent="0.25">
      <c r="B425" s="1">
        <v>17000</v>
      </c>
      <c r="C425" s="2">
        <v>44616</v>
      </c>
      <c r="D425" s="1">
        <v>123405</v>
      </c>
      <c r="E425" s="1">
        <v>30030</v>
      </c>
      <c r="F425" s="1">
        <v>996461</v>
      </c>
      <c r="G425" s="1">
        <v>25.32</v>
      </c>
      <c r="H425" s="1">
        <v>97</v>
      </c>
      <c r="I425" s="1">
        <v>-20.299999999999997</v>
      </c>
      <c r="J425" s="1">
        <v>352400</v>
      </c>
      <c r="K425" s="1">
        <v>662800</v>
      </c>
      <c r="L425" s="1">
        <v>50</v>
      </c>
      <c r="M425" s="1">
        <v>96.75</v>
      </c>
      <c r="N425" s="1">
        <v>1350</v>
      </c>
      <c r="O425" s="1">
        <v>97</v>
      </c>
      <c r="P425" s="1">
        <v>17273.900000000001</v>
      </c>
      <c r="Q425" s="1">
        <v>17000</v>
      </c>
      <c r="R425" s="1">
        <v>44616</v>
      </c>
      <c r="S425" s="1">
        <v>22366</v>
      </c>
      <c r="T425" s="1">
        <v>2649</v>
      </c>
      <c r="U425" s="1">
        <v>89510</v>
      </c>
      <c r="V425" s="1">
        <v>21.59</v>
      </c>
      <c r="W425" s="1">
        <v>372.3</v>
      </c>
      <c r="X425" s="1">
        <v>-34.800000000000011</v>
      </c>
      <c r="Y425" s="1">
        <v>276550</v>
      </c>
      <c r="Z425" s="1">
        <v>45500</v>
      </c>
      <c r="AA425" s="1">
        <v>50</v>
      </c>
      <c r="AB425" s="1">
        <v>372.85</v>
      </c>
      <c r="AC425" s="1">
        <v>50</v>
      </c>
      <c r="AD425" s="1">
        <v>373.75</v>
      </c>
      <c r="AE425" s="1">
        <v>17273.900000000001</v>
      </c>
      <c r="AF425" s="1"/>
    </row>
    <row r="426" spans="2:32" x14ac:dyDescent="0.25">
      <c r="B426" s="1">
        <v>17000</v>
      </c>
      <c r="C426" s="2">
        <v>44833</v>
      </c>
      <c r="D426" s="1">
        <v>7</v>
      </c>
      <c r="E426" s="1">
        <v>-1</v>
      </c>
      <c r="F426" s="1">
        <v>2</v>
      </c>
      <c r="G426" s="1">
        <v>24.72</v>
      </c>
      <c r="H426" s="1">
        <v>739.95</v>
      </c>
      <c r="I426" s="1">
        <v>45.150000000000091</v>
      </c>
      <c r="J426" s="1">
        <v>2650</v>
      </c>
      <c r="K426" s="1">
        <v>500</v>
      </c>
      <c r="L426" s="1">
        <v>50</v>
      </c>
      <c r="M426" s="1">
        <v>668.7</v>
      </c>
      <c r="N426" s="1">
        <v>50</v>
      </c>
      <c r="O426" s="1">
        <v>759.95</v>
      </c>
      <c r="P426" s="1">
        <v>17273.900000000001</v>
      </c>
      <c r="Q426" s="1">
        <v>17000</v>
      </c>
      <c r="R426" s="1">
        <v>44833</v>
      </c>
      <c r="S426" s="1">
        <v>1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1650</v>
      </c>
      <c r="Z426" s="1">
        <v>100</v>
      </c>
      <c r="AA426" s="1">
        <v>50</v>
      </c>
      <c r="AB426" s="1">
        <v>1000.05</v>
      </c>
      <c r="AC426" s="1">
        <v>50</v>
      </c>
      <c r="AD426" s="1">
        <v>1499.95</v>
      </c>
      <c r="AE426" s="1">
        <v>17273.900000000001</v>
      </c>
      <c r="AF426" s="1"/>
    </row>
    <row r="427" spans="2:32" x14ac:dyDescent="0.25">
      <c r="B427" s="1">
        <v>17000</v>
      </c>
      <c r="C427" s="2">
        <v>44924</v>
      </c>
      <c r="D427" s="1">
        <v>3963</v>
      </c>
      <c r="E427" s="1">
        <v>76</v>
      </c>
      <c r="F427" s="1">
        <v>233</v>
      </c>
      <c r="G427" s="1">
        <v>24.57</v>
      </c>
      <c r="H427" s="1">
        <v>794.5</v>
      </c>
      <c r="I427" s="1">
        <v>-7.3999999999999773</v>
      </c>
      <c r="J427" s="1">
        <v>7100</v>
      </c>
      <c r="K427" s="1">
        <v>2750</v>
      </c>
      <c r="L427" s="1">
        <v>150</v>
      </c>
      <c r="M427" s="1">
        <v>792.65</v>
      </c>
      <c r="N427" s="1">
        <v>50</v>
      </c>
      <c r="O427" s="1">
        <v>799</v>
      </c>
      <c r="P427" s="1">
        <v>17273.900000000001</v>
      </c>
      <c r="Q427" s="1">
        <v>17000</v>
      </c>
      <c r="R427" s="1">
        <v>44924</v>
      </c>
      <c r="S427" s="1">
        <v>2018</v>
      </c>
      <c r="T427" s="1">
        <v>29</v>
      </c>
      <c r="U427" s="1">
        <v>59</v>
      </c>
      <c r="V427" s="1">
        <v>0</v>
      </c>
      <c r="W427" s="1">
        <v>1575</v>
      </c>
      <c r="X427" s="1">
        <v>-15.799999999999955</v>
      </c>
      <c r="Y427" s="1">
        <v>7250</v>
      </c>
      <c r="Z427" s="1">
        <v>3900</v>
      </c>
      <c r="AA427" s="1">
        <v>50</v>
      </c>
      <c r="AB427" s="1">
        <v>1565.6</v>
      </c>
      <c r="AC427" s="1">
        <v>50</v>
      </c>
      <c r="AD427" s="1">
        <v>1580</v>
      </c>
      <c r="AE427" s="1">
        <v>17273.900000000001</v>
      </c>
      <c r="AF427" s="1"/>
    </row>
    <row r="428" spans="2:32" x14ac:dyDescent="0.25">
      <c r="B428" s="1">
        <v>17000</v>
      </c>
      <c r="C428" s="2">
        <v>45106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2550</v>
      </c>
      <c r="K428" s="1">
        <v>0</v>
      </c>
      <c r="L428" s="1">
        <v>750</v>
      </c>
      <c r="M428" s="1">
        <v>59.3</v>
      </c>
      <c r="N428" s="1">
        <v>0</v>
      </c>
      <c r="O428" s="1">
        <v>0</v>
      </c>
      <c r="P428" s="1">
        <v>17273.900000000001</v>
      </c>
      <c r="Q428" s="1">
        <v>17000</v>
      </c>
      <c r="R428" s="1">
        <v>45106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900</v>
      </c>
      <c r="Z428" s="1">
        <v>0</v>
      </c>
      <c r="AA428" s="1">
        <v>900</v>
      </c>
      <c r="AB428" s="1">
        <v>1021.7</v>
      </c>
      <c r="AC428" s="1">
        <v>0</v>
      </c>
      <c r="AD428" s="1">
        <v>0</v>
      </c>
      <c r="AE428" s="1">
        <v>17273.900000000001</v>
      </c>
      <c r="AF428" s="1"/>
    </row>
    <row r="429" spans="2:32" x14ac:dyDescent="0.25">
      <c r="B429" s="1">
        <v>17000</v>
      </c>
      <c r="C429" s="2">
        <v>45288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2550</v>
      </c>
      <c r="K429" s="1">
        <v>0</v>
      </c>
      <c r="L429" s="1">
        <v>750</v>
      </c>
      <c r="M429" s="1">
        <v>65.3</v>
      </c>
      <c r="N429" s="1">
        <v>0</v>
      </c>
      <c r="O429" s="1">
        <v>0</v>
      </c>
      <c r="P429" s="1">
        <v>17273.900000000001</v>
      </c>
      <c r="Q429" s="1">
        <v>17000</v>
      </c>
      <c r="R429" s="1">
        <v>45288</v>
      </c>
      <c r="S429" s="1">
        <v>35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200</v>
      </c>
      <c r="AA429" s="1">
        <v>0</v>
      </c>
      <c r="AB429" s="1">
        <v>0</v>
      </c>
      <c r="AC429" s="1">
        <v>50</v>
      </c>
      <c r="AD429" s="1">
        <v>3044.95</v>
      </c>
      <c r="AE429" s="1">
        <v>17273.900000000001</v>
      </c>
      <c r="AF429" s="1"/>
    </row>
    <row r="430" spans="2:32" x14ac:dyDescent="0.25">
      <c r="B430" s="1">
        <v>17000</v>
      </c>
      <c r="C430" s="2">
        <v>45470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2550</v>
      </c>
      <c r="K430" s="1">
        <v>0</v>
      </c>
      <c r="L430" s="1">
        <v>750</v>
      </c>
      <c r="M430" s="1">
        <v>54.3</v>
      </c>
      <c r="N430" s="1">
        <v>0</v>
      </c>
      <c r="O430" s="1">
        <v>0</v>
      </c>
      <c r="P430" s="1">
        <v>17273.900000000001</v>
      </c>
      <c r="Q430" s="1">
        <v>17000</v>
      </c>
      <c r="R430" s="1">
        <v>45470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100</v>
      </c>
      <c r="AA430" s="1">
        <v>0</v>
      </c>
      <c r="AB430" s="1">
        <v>0</v>
      </c>
      <c r="AC430" s="1">
        <v>50</v>
      </c>
      <c r="AD430" s="1">
        <v>4989</v>
      </c>
      <c r="AE430" s="1">
        <v>17273.900000000001</v>
      </c>
      <c r="AF430" s="1"/>
    </row>
    <row r="431" spans="2:32" x14ac:dyDescent="0.25">
      <c r="B431" s="1">
        <v>17000</v>
      </c>
      <c r="C431" s="2">
        <v>45652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2550</v>
      </c>
      <c r="K431" s="1">
        <v>0</v>
      </c>
      <c r="L431" s="1">
        <v>750</v>
      </c>
      <c r="M431" s="1">
        <v>34.75</v>
      </c>
      <c r="N431" s="1">
        <v>0</v>
      </c>
      <c r="O431" s="1">
        <v>0</v>
      </c>
      <c r="P431" s="1">
        <v>17273.900000000001</v>
      </c>
      <c r="Q431" s="1">
        <v>17000</v>
      </c>
      <c r="R431" s="1">
        <v>45652</v>
      </c>
      <c r="S431" s="1">
        <v>1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150</v>
      </c>
      <c r="AA431" s="1">
        <v>0</v>
      </c>
      <c r="AB431" s="1">
        <v>0</v>
      </c>
      <c r="AC431" s="1">
        <v>50</v>
      </c>
      <c r="AD431" s="1">
        <v>5498.9</v>
      </c>
      <c r="AE431" s="1">
        <v>17273.900000000001</v>
      </c>
      <c r="AF431" s="1"/>
    </row>
    <row r="432" spans="2:32" x14ac:dyDescent="0.25">
      <c r="B432" s="1">
        <v>17000</v>
      </c>
      <c r="C432" s="2">
        <v>45834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2550</v>
      </c>
      <c r="K432" s="1">
        <v>0</v>
      </c>
      <c r="L432" s="1">
        <v>750</v>
      </c>
      <c r="M432" s="1">
        <v>9.75</v>
      </c>
      <c r="N432" s="1">
        <v>0</v>
      </c>
      <c r="O432" s="1">
        <v>0</v>
      </c>
      <c r="P432" s="1">
        <v>17273.900000000001</v>
      </c>
      <c r="Q432" s="1">
        <v>17000</v>
      </c>
      <c r="R432" s="1">
        <v>45834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300</v>
      </c>
      <c r="AA432" s="1">
        <v>0</v>
      </c>
      <c r="AB432" s="1">
        <v>0</v>
      </c>
      <c r="AC432" s="1">
        <v>50</v>
      </c>
      <c r="AD432" s="1">
        <v>5969</v>
      </c>
      <c r="AE432" s="1">
        <v>17273.900000000001</v>
      </c>
      <c r="AF432" s="1"/>
    </row>
    <row r="433" spans="2:32" x14ac:dyDescent="0.25">
      <c r="B433" s="1">
        <v>17000</v>
      </c>
      <c r="C433" s="2">
        <v>46015</v>
      </c>
      <c r="D433" s="1">
        <v>2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2700</v>
      </c>
      <c r="K433" s="1">
        <v>0</v>
      </c>
      <c r="L433" s="1">
        <v>750</v>
      </c>
      <c r="M433" s="1">
        <v>5.05</v>
      </c>
      <c r="N433" s="1">
        <v>0</v>
      </c>
      <c r="O433" s="1">
        <v>0</v>
      </c>
      <c r="P433" s="1">
        <v>17273.900000000001</v>
      </c>
      <c r="Q433" s="1">
        <v>17000</v>
      </c>
      <c r="R433" s="1">
        <v>46015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100</v>
      </c>
      <c r="AA433" s="1">
        <v>0</v>
      </c>
      <c r="AB433" s="1">
        <v>0</v>
      </c>
      <c r="AC433" s="1">
        <v>50</v>
      </c>
      <c r="AD433" s="1">
        <v>6409</v>
      </c>
      <c r="AE433" s="1">
        <v>17273.900000000001</v>
      </c>
      <c r="AF433" s="1"/>
    </row>
    <row r="434" spans="2:32" x14ac:dyDescent="0.25">
      <c r="B434" s="1">
        <v>17000</v>
      </c>
      <c r="C434" s="2">
        <v>46198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4850</v>
      </c>
      <c r="K434" s="1">
        <v>0</v>
      </c>
      <c r="L434" s="1">
        <v>750</v>
      </c>
      <c r="M434" s="1">
        <v>0.35</v>
      </c>
      <c r="N434" s="1">
        <v>0</v>
      </c>
      <c r="O434" s="1">
        <v>0</v>
      </c>
      <c r="P434" s="1">
        <v>17273.900000000001</v>
      </c>
      <c r="Q434" s="1">
        <v>17000</v>
      </c>
      <c r="R434" s="1">
        <v>46198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200</v>
      </c>
      <c r="AA434" s="1">
        <v>0</v>
      </c>
      <c r="AB434" s="1">
        <v>0</v>
      </c>
      <c r="AC434" s="1">
        <v>50</v>
      </c>
      <c r="AD434" s="1">
        <v>6825</v>
      </c>
      <c r="AE434" s="1">
        <v>17273.900000000001</v>
      </c>
      <c r="AF434" s="1"/>
    </row>
    <row r="435" spans="2:32" x14ac:dyDescent="0.25">
      <c r="B435" s="1">
        <v>17000</v>
      </c>
      <c r="C435" s="2">
        <v>46387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2550</v>
      </c>
      <c r="K435" s="1">
        <v>0</v>
      </c>
      <c r="L435" s="1">
        <v>750</v>
      </c>
      <c r="M435" s="1">
        <v>2.2999999999999998</v>
      </c>
      <c r="N435" s="1">
        <v>0</v>
      </c>
      <c r="O435" s="1">
        <v>0</v>
      </c>
      <c r="P435" s="1">
        <v>17273.900000000001</v>
      </c>
      <c r="Q435" s="1">
        <v>17000</v>
      </c>
      <c r="R435" s="1">
        <v>46387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150</v>
      </c>
      <c r="AA435" s="1">
        <v>0</v>
      </c>
      <c r="AB435" s="1">
        <v>0</v>
      </c>
      <c r="AC435" s="1">
        <v>50</v>
      </c>
      <c r="AD435" s="1">
        <v>7230</v>
      </c>
      <c r="AE435" s="1">
        <v>17273.900000000001</v>
      </c>
      <c r="AF435" s="1"/>
    </row>
    <row r="436" spans="2:32" x14ac:dyDescent="0.25">
      <c r="B436" s="1">
        <v>17000</v>
      </c>
      <c r="C436" s="2">
        <v>44742</v>
      </c>
      <c r="D436" s="1">
        <v>1389</v>
      </c>
      <c r="E436" s="1">
        <v>-28</v>
      </c>
      <c r="F436" s="1">
        <v>256</v>
      </c>
      <c r="G436" s="1">
        <v>23.72</v>
      </c>
      <c r="H436" s="1">
        <v>566.9</v>
      </c>
      <c r="I436" s="1">
        <v>-12.899999999999975</v>
      </c>
      <c r="J436" s="1">
        <v>9650</v>
      </c>
      <c r="K436" s="1">
        <v>3650</v>
      </c>
      <c r="L436" s="1">
        <v>100</v>
      </c>
      <c r="M436" s="1">
        <v>553.35</v>
      </c>
      <c r="N436" s="1">
        <v>200</v>
      </c>
      <c r="O436" s="1">
        <v>587.9</v>
      </c>
      <c r="P436" s="1">
        <v>17273.900000000001</v>
      </c>
      <c r="Q436" s="1">
        <v>17000</v>
      </c>
      <c r="R436" s="1">
        <v>44742</v>
      </c>
      <c r="S436" s="1">
        <v>996</v>
      </c>
      <c r="T436" s="1">
        <v>11</v>
      </c>
      <c r="U436" s="1">
        <v>89</v>
      </c>
      <c r="V436" s="1">
        <v>10.78</v>
      </c>
      <c r="W436" s="1">
        <v>1006.3</v>
      </c>
      <c r="X436" s="1">
        <v>-6.7000000000000455</v>
      </c>
      <c r="Y436" s="1">
        <v>4200</v>
      </c>
      <c r="Z436" s="1">
        <v>3750</v>
      </c>
      <c r="AA436" s="1">
        <v>50</v>
      </c>
      <c r="AB436" s="1">
        <v>993.1</v>
      </c>
      <c r="AC436" s="1">
        <v>50</v>
      </c>
      <c r="AD436" s="1">
        <v>1037.7</v>
      </c>
      <c r="AE436" s="1">
        <v>17273.900000000001</v>
      </c>
      <c r="AF436" s="1"/>
    </row>
    <row r="437" spans="2:32" x14ac:dyDescent="0.25">
      <c r="B437" s="1">
        <v>17050</v>
      </c>
      <c r="C437" s="2">
        <v>44616</v>
      </c>
      <c r="D437" s="1">
        <v>5747</v>
      </c>
      <c r="E437" s="1">
        <v>2789</v>
      </c>
      <c r="F437" s="1">
        <v>118348</v>
      </c>
      <c r="G437" s="1">
        <v>25.03</v>
      </c>
      <c r="H437" s="1">
        <v>109.8</v>
      </c>
      <c r="I437" s="1">
        <v>-17.25</v>
      </c>
      <c r="J437" s="1">
        <v>45800</v>
      </c>
      <c r="K437" s="1">
        <v>72450</v>
      </c>
      <c r="L437" s="1">
        <v>50</v>
      </c>
      <c r="M437" s="1">
        <v>109.45</v>
      </c>
      <c r="N437" s="1">
        <v>50</v>
      </c>
      <c r="O437" s="1">
        <v>109.9</v>
      </c>
      <c r="P437" s="1">
        <v>17273.900000000001</v>
      </c>
      <c r="Q437" s="1">
        <v>17050</v>
      </c>
      <c r="R437" s="1">
        <v>44616</v>
      </c>
      <c r="S437" s="1">
        <v>636</v>
      </c>
      <c r="T437" s="1">
        <v>172</v>
      </c>
      <c r="U437" s="1">
        <v>6578</v>
      </c>
      <c r="V437" s="1">
        <v>21.44</v>
      </c>
      <c r="W437" s="1">
        <v>334.5</v>
      </c>
      <c r="X437" s="1">
        <v>-36</v>
      </c>
      <c r="Y437" s="1">
        <v>47150</v>
      </c>
      <c r="Z437" s="1">
        <v>28800</v>
      </c>
      <c r="AA437" s="1">
        <v>50</v>
      </c>
      <c r="AB437" s="1">
        <v>336.35</v>
      </c>
      <c r="AC437" s="1">
        <v>50</v>
      </c>
      <c r="AD437" s="1">
        <v>337.9</v>
      </c>
      <c r="AE437" s="1">
        <v>17273.900000000001</v>
      </c>
      <c r="AF437" s="1"/>
    </row>
    <row r="438" spans="2:32" x14ac:dyDescent="0.25">
      <c r="B438" s="1">
        <v>17050</v>
      </c>
      <c r="C438" s="2">
        <v>44630</v>
      </c>
      <c r="D438" s="1">
        <v>16</v>
      </c>
      <c r="E438" s="1">
        <v>9</v>
      </c>
      <c r="F438" s="1">
        <v>62</v>
      </c>
      <c r="G438" s="1">
        <v>25.59</v>
      </c>
      <c r="H438" s="1">
        <v>266</v>
      </c>
      <c r="I438" s="1">
        <v>-19.050000000000011</v>
      </c>
      <c r="J438" s="1">
        <v>5000</v>
      </c>
      <c r="K438" s="1">
        <v>5650</v>
      </c>
      <c r="L438" s="1">
        <v>50</v>
      </c>
      <c r="M438" s="1">
        <v>265.39999999999998</v>
      </c>
      <c r="N438" s="1">
        <v>50</v>
      </c>
      <c r="O438" s="1">
        <v>273.95</v>
      </c>
      <c r="P438" s="1">
        <v>17273.900000000001</v>
      </c>
      <c r="Q438" s="1">
        <v>17050</v>
      </c>
      <c r="R438" s="1">
        <v>44630</v>
      </c>
      <c r="S438" s="1">
        <v>6</v>
      </c>
      <c r="T438" s="1">
        <v>2</v>
      </c>
      <c r="U438" s="1">
        <v>9</v>
      </c>
      <c r="V438" s="1">
        <v>21.84</v>
      </c>
      <c r="W438" s="1">
        <v>529.04999999999995</v>
      </c>
      <c r="X438" s="1">
        <v>101.74999999999994</v>
      </c>
      <c r="Y438" s="1">
        <v>1550</v>
      </c>
      <c r="Z438" s="1">
        <v>4000</v>
      </c>
      <c r="AA438" s="1">
        <v>100</v>
      </c>
      <c r="AB438" s="1">
        <v>515.04999999999995</v>
      </c>
      <c r="AC438" s="1">
        <v>100</v>
      </c>
      <c r="AD438" s="1">
        <v>535.1</v>
      </c>
      <c r="AE438" s="1">
        <v>17273.900000000001</v>
      </c>
      <c r="AF438" s="1"/>
    </row>
    <row r="439" spans="2:32" x14ac:dyDescent="0.25">
      <c r="B439" s="1">
        <v>17050</v>
      </c>
      <c r="C439" s="2">
        <v>44637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2500</v>
      </c>
      <c r="K439" s="1">
        <v>1900</v>
      </c>
      <c r="L439" s="1">
        <v>350</v>
      </c>
      <c r="M439" s="1">
        <v>200.1</v>
      </c>
      <c r="N439" s="1">
        <v>1750</v>
      </c>
      <c r="O439" s="1">
        <v>482.65</v>
      </c>
      <c r="P439" s="1">
        <v>17273.900000000001</v>
      </c>
      <c r="Q439" s="1">
        <v>17050</v>
      </c>
      <c r="R439" s="1">
        <v>44637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150</v>
      </c>
      <c r="Z439" s="1">
        <v>200</v>
      </c>
      <c r="AA439" s="1">
        <v>50</v>
      </c>
      <c r="AB439" s="1">
        <v>457.85</v>
      </c>
      <c r="AC439" s="1">
        <v>50</v>
      </c>
      <c r="AD439" s="1">
        <v>613.35</v>
      </c>
      <c r="AE439" s="1">
        <v>17273.900000000001</v>
      </c>
      <c r="AF439" s="1"/>
    </row>
    <row r="440" spans="2:32" x14ac:dyDescent="0.25">
      <c r="B440" s="1">
        <v>17050</v>
      </c>
      <c r="C440" s="2">
        <v>44644</v>
      </c>
      <c r="D440" s="1">
        <v>3</v>
      </c>
      <c r="E440" s="1">
        <v>0</v>
      </c>
      <c r="F440" s="1">
        <v>1</v>
      </c>
      <c r="G440" s="1">
        <v>21.95</v>
      </c>
      <c r="H440" s="1">
        <v>291.35000000000002</v>
      </c>
      <c r="I440" s="1">
        <v>-38.649999999999977</v>
      </c>
      <c r="J440" s="1">
        <v>3700</v>
      </c>
      <c r="K440" s="1">
        <v>3200</v>
      </c>
      <c r="L440" s="1">
        <v>300</v>
      </c>
      <c r="M440" s="1">
        <v>317.05</v>
      </c>
      <c r="N440" s="1">
        <v>400</v>
      </c>
      <c r="O440" s="1">
        <v>347.7</v>
      </c>
      <c r="P440" s="1">
        <v>17273.900000000001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/>
    </row>
    <row r="441" spans="2:32" x14ac:dyDescent="0.25">
      <c r="B441" s="1">
        <v>17050</v>
      </c>
      <c r="C441" s="2">
        <v>44651</v>
      </c>
      <c r="D441" s="1">
        <v>475</v>
      </c>
      <c r="E441" s="1">
        <v>-9</v>
      </c>
      <c r="F441" s="1">
        <v>53</v>
      </c>
      <c r="G441" s="1">
        <v>23.21</v>
      </c>
      <c r="H441" s="1">
        <v>355.5</v>
      </c>
      <c r="I441" s="1">
        <v>5.0000000000011369E-2</v>
      </c>
      <c r="J441" s="1">
        <v>4900</v>
      </c>
      <c r="K441" s="1">
        <v>6700</v>
      </c>
      <c r="L441" s="1">
        <v>50</v>
      </c>
      <c r="M441" s="1">
        <v>354.85</v>
      </c>
      <c r="N441" s="1">
        <v>50</v>
      </c>
      <c r="O441" s="1">
        <v>364.15</v>
      </c>
      <c r="P441" s="1">
        <v>17273.900000000001</v>
      </c>
      <c r="Q441" s="1">
        <v>17050</v>
      </c>
      <c r="R441" s="1">
        <v>44651</v>
      </c>
      <c r="S441" s="1">
        <v>64</v>
      </c>
      <c r="T441" s="1">
        <v>0</v>
      </c>
      <c r="U441" s="1">
        <v>3</v>
      </c>
      <c r="V441" s="1">
        <v>18.64</v>
      </c>
      <c r="W441" s="1">
        <v>663</v>
      </c>
      <c r="X441" s="1">
        <v>8</v>
      </c>
      <c r="Y441" s="1">
        <v>4100</v>
      </c>
      <c r="Z441" s="1">
        <v>8000</v>
      </c>
      <c r="AA441" s="1">
        <v>50</v>
      </c>
      <c r="AB441" s="1">
        <v>623.70000000000005</v>
      </c>
      <c r="AC441" s="1">
        <v>600</v>
      </c>
      <c r="AD441" s="1">
        <v>645.54999999999995</v>
      </c>
      <c r="AE441" s="1">
        <v>17273.900000000001</v>
      </c>
      <c r="AF441" s="1"/>
    </row>
    <row r="442" spans="2:32" x14ac:dyDescent="0.25">
      <c r="B442" s="1">
        <v>17050</v>
      </c>
      <c r="C442" s="2">
        <v>44658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17273.900000000001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/>
    </row>
    <row r="443" spans="2:32" x14ac:dyDescent="0.25">
      <c r="B443" s="1">
        <v>17050</v>
      </c>
      <c r="C443" s="2">
        <v>44679</v>
      </c>
      <c r="D443" s="1">
        <v>5</v>
      </c>
      <c r="E443" s="1">
        <v>0</v>
      </c>
      <c r="F443" s="1">
        <v>1</v>
      </c>
      <c r="G443" s="1">
        <v>21.52</v>
      </c>
      <c r="H443" s="1">
        <v>400</v>
      </c>
      <c r="I443" s="1">
        <v>8</v>
      </c>
      <c r="J443" s="1">
        <v>6600</v>
      </c>
      <c r="K443" s="1">
        <v>7750</v>
      </c>
      <c r="L443" s="1">
        <v>50</v>
      </c>
      <c r="M443" s="1">
        <v>431.8</v>
      </c>
      <c r="N443" s="1">
        <v>50</v>
      </c>
      <c r="O443" s="1">
        <v>444.25</v>
      </c>
      <c r="P443" s="1">
        <v>17273.900000000001</v>
      </c>
      <c r="Q443" s="1">
        <v>17050</v>
      </c>
      <c r="R443" s="1">
        <v>44679</v>
      </c>
      <c r="S443" s="1">
        <v>1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2150</v>
      </c>
      <c r="Z443" s="1">
        <v>5150</v>
      </c>
      <c r="AA443" s="1">
        <v>50</v>
      </c>
      <c r="AB443" s="1">
        <v>751</v>
      </c>
      <c r="AC443" s="1">
        <v>50</v>
      </c>
      <c r="AD443" s="1">
        <v>774.95</v>
      </c>
      <c r="AE443" s="1">
        <v>17273.900000000001</v>
      </c>
      <c r="AF443" s="1"/>
    </row>
    <row r="444" spans="2:32" x14ac:dyDescent="0.25">
      <c r="B444" s="1">
        <v>17050</v>
      </c>
      <c r="C444" s="2">
        <v>44623</v>
      </c>
      <c r="D444" s="1">
        <v>316</v>
      </c>
      <c r="E444" s="1">
        <v>146</v>
      </c>
      <c r="F444" s="1">
        <v>2875</v>
      </c>
      <c r="G444" s="1">
        <v>24.44</v>
      </c>
      <c r="H444" s="1">
        <v>192.4</v>
      </c>
      <c r="I444" s="1">
        <v>-5.4499999999999886</v>
      </c>
      <c r="J444" s="1">
        <v>18900</v>
      </c>
      <c r="K444" s="1">
        <v>18750</v>
      </c>
      <c r="L444" s="1">
        <v>50</v>
      </c>
      <c r="M444" s="1">
        <v>191.15</v>
      </c>
      <c r="N444" s="1">
        <v>50</v>
      </c>
      <c r="O444" s="1">
        <v>192.3</v>
      </c>
      <c r="P444" s="1">
        <v>17273.900000000001</v>
      </c>
      <c r="Q444" s="1">
        <v>17050</v>
      </c>
      <c r="R444" s="1">
        <v>44623</v>
      </c>
      <c r="S444" s="1">
        <v>193</v>
      </c>
      <c r="T444" s="1">
        <v>151</v>
      </c>
      <c r="U444" s="1">
        <v>351</v>
      </c>
      <c r="V444" s="1">
        <v>21.22</v>
      </c>
      <c r="W444" s="1">
        <v>434.4</v>
      </c>
      <c r="X444" s="1">
        <v>-9.8500000000000227</v>
      </c>
      <c r="Y444" s="1">
        <v>14900</v>
      </c>
      <c r="Z444" s="1">
        <v>12000</v>
      </c>
      <c r="AA444" s="1">
        <v>50</v>
      </c>
      <c r="AB444" s="1">
        <v>430.1</v>
      </c>
      <c r="AC444" s="1">
        <v>50</v>
      </c>
      <c r="AD444" s="1">
        <v>437.8</v>
      </c>
      <c r="AE444" s="1">
        <v>17273.900000000001</v>
      </c>
      <c r="AF444" s="1"/>
    </row>
    <row r="445" spans="2:32" x14ac:dyDescent="0.25">
      <c r="B445" s="1">
        <v>17100</v>
      </c>
      <c r="C445" s="2">
        <v>44623</v>
      </c>
      <c r="D445" s="1">
        <v>2526</v>
      </c>
      <c r="E445" s="1">
        <v>426</v>
      </c>
      <c r="F445" s="1">
        <v>16924</v>
      </c>
      <c r="G445" s="1">
        <v>24.25</v>
      </c>
      <c r="H445" s="1">
        <v>207.45</v>
      </c>
      <c r="I445" s="1">
        <v>-4.1000000000000227</v>
      </c>
      <c r="J445" s="1">
        <v>19150</v>
      </c>
      <c r="K445" s="1">
        <v>21550</v>
      </c>
      <c r="L445" s="1">
        <v>50</v>
      </c>
      <c r="M445" s="1">
        <v>205.95</v>
      </c>
      <c r="N445" s="1">
        <v>100</v>
      </c>
      <c r="O445" s="1">
        <v>207.15</v>
      </c>
      <c r="P445" s="1">
        <v>17273.900000000001</v>
      </c>
      <c r="Q445" s="1">
        <v>17100</v>
      </c>
      <c r="R445" s="1">
        <v>44623</v>
      </c>
      <c r="S445" s="1">
        <v>656</v>
      </c>
      <c r="T445" s="1">
        <v>47</v>
      </c>
      <c r="U445" s="1">
        <v>1058</v>
      </c>
      <c r="V445" s="1">
        <v>20.65</v>
      </c>
      <c r="W445" s="1">
        <v>397.4</v>
      </c>
      <c r="X445" s="1">
        <v>-20</v>
      </c>
      <c r="Y445" s="1">
        <v>14350</v>
      </c>
      <c r="Z445" s="1">
        <v>13650</v>
      </c>
      <c r="AA445" s="1">
        <v>50</v>
      </c>
      <c r="AB445" s="1">
        <v>395.4</v>
      </c>
      <c r="AC445" s="1">
        <v>50</v>
      </c>
      <c r="AD445" s="1">
        <v>400.65</v>
      </c>
      <c r="AE445" s="1">
        <v>17273.900000000001</v>
      </c>
      <c r="AF445" s="1"/>
    </row>
    <row r="446" spans="2:32" x14ac:dyDescent="0.25">
      <c r="B446" s="1">
        <v>17100</v>
      </c>
      <c r="C446" s="2">
        <v>44637</v>
      </c>
      <c r="D446" s="1">
        <v>18</v>
      </c>
      <c r="E446" s="1">
        <v>14</v>
      </c>
      <c r="F446" s="1">
        <v>22</v>
      </c>
      <c r="G446" s="1">
        <v>24.97</v>
      </c>
      <c r="H446" s="1">
        <v>337.5</v>
      </c>
      <c r="I446" s="1">
        <v>11.5</v>
      </c>
      <c r="J446" s="1">
        <v>3400</v>
      </c>
      <c r="K446" s="1">
        <v>2600</v>
      </c>
      <c r="L446" s="1">
        <v>50</v>
      </c>
      <c r="M446" s="1">
        <v>324.25</v>
      </c>
      <c r="N446" s="1">
        <v>300</v>
      </c>
      <c r="O446" s="1">
        <v>333.75</v>
      </c>
      <c r="P446" s="1">
        <v>17273.900000000001</v>
      </c>
      <c r="Q446" s="1">
        <v>17100</v>
      </c>
      <c r="R446" s="1">
        <v>44637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550</v>
      </c>
      <c r="Z446" s="1">
        <v>0</v>
      </c>
      <c r="AA446" s="1">
        <v>100</v>
      </c>
      <c r="AB446" s="1">
        <v>435.1</v>
      </c>
      <c r="AC446" s="1">
        <v>0</v>
      </c>
      <c r="AD446" s="1">
        <v>0</v>
      </c>
      <c r="AE446" s="1">
        <v>17273.900000000001</v>
      </c>
      <c r="AF446" s="1"/>
    </row>
    <row r="447" spans="2:32" x14ac:dyDescent="0.25">
      <c r="B447" s="1">
        <v>17100</v>
      </c>
      <c r="C447" s="2">
        <v>44644</v>
      </c>
      <c r="D447" s="1">
        <v>25</v>
      </c>
      <c r="E447" s="1">
        <v>5</v>
      </c>
      <c r="F447" s="1">
        <v>79</v>
      </c>
      <c r="G447" s="1">
        <v>24.16</v>
      </c>
      <c r="H447" s="1">
        <v>354.7</v>
      </c>
      <c r="I447" s="1">
        <v>44.699999999999989</v>
      </c>
      <c r="J447" s="1">
        <v>5450</v>
      </c>
      <c r="K447" s="1">
        <v>4950</v>
      </c>
      <c r="L447" s="1">
        <v>50</v>
      </c>
      <c r="M447" s="1">
        <v>350.7</v>
      </c>
      <c r="N447" s="1">
        <v>450</v>
      </c>
      <c r="O447" s="1">
        <v>355.6</v>
      </c>
      <c r="P447" s="1">
        <v>17273.900000000001</v>
      </c>
      <c r="Q447" s="1">
        <v>17100</v>
      </c>
      <c r="R447" s="1">
        <v>44644</v>
      </c>
      <c r="S447" s="1">
        <v>43</v>
      </c>
      <c r="T447" s="1">
        <v>39</v>
      </c>
      <c r="U447" s="1">
        <v>81</v>
      </c>
      <c r="V447" s="1">
        <v>18.77</v>
      </c>
      <c r="W447" s="1">
        <v>578.20000000000005</v>
      </c>
      <c r="X447" s="1">
        <v>-34.649999999999977</v>
      </c>
      <c r="Y447" s="1">
        <v>3400</v>
      </c>
      <c r="Z447" s="1">
        <v>3350</v>
      </c>
      <c r="AA447" s="1">
        <v>50</v>
      </c>
      <c r="AB447" s="1">
        <v>557.20000000000005</v>
      </c>
      <c r="AC447" s="1">
        <v>50</v>
      </c>
      <c r="AD447" s="1">
        <v>572.85</v>
      </c>
      <c r="AE447" s="1">
        <v>17273.900000000001</v>
      </c>
      <c r="AF447" s="1"/>
    </row>
    <row r="448" spans="2:32" x14ac:dyDescent="0.25">
      <c r="B448" s="1">
        <v>17100</v>
      </c>
      <c r="C448" s="2">
        <v>44651</v>
      </c>
      <c r="D448" s="1">
        <v>4340</v>
      </c>
      <c r="E448" s="1">
        <v>-102</v>
      </c>
      <c r="F448" s="1">
        <v>3581</v>
      </c>
      <c r="G448" s="1">
        <v>23.48</v>
      </c>
      <c r="H448" s="1">
        <v>373.45</v>
      </c>
      <c r="I448" s="1">
        <v>0.94999999999998863</v>
      </c>
      <c r="J448" s="1">
        <v>17750</v>
      </c>
      <c r="K448" s="1">
        <v>17050</v>
      </c>
      <c r="L448" s="1">
        <v>50</v>
      </c>
      <c r="M448" s="1">
        <v>373.15</v>
      </c>
      <c r="N448" s="1">
        <v>50</v>
      </c>
      <c r="O448" s="1">
        <v>375.75</v>
      </c>
      <c r="P448" s="1">
        <v>17273.900000000001</v>
      </c>
      <c r="Q448" s="1">
        <v>17100</v>
      </c>
      <c r="R448" s="1">
        <v>44651</v>
      </c>
      <c r="S448" s="1">
        <v>1198</v>
      </c>
      <c r="T448" s="1">
        <v>55</v>
      </c>
      <c r="U448" s="1">
        <v>1060</v>
      </c>
      <c r="V448" s="1">
        <v>17.2</v>
      </c>
      <c r="W448" s="1">
        <v>604.6</v>
      </c>
      <c r="X448" s="1">
        <v>-2.4499999999999318</v>
      </c>
      <c r="Y448" s="1">
        <v>4450</v>
      </c>
      <c r="Z448" s="1">
        <v>6700</v>
      </c>
      <c r="AA448" s="1">
        <v>750</v>
      </c>
      <c r="AB448" s="1">
        <v>600.45000000000005</v>
      </c>
      <c r="AC448" s="1">
        <v>350</v>
      </c>
      <c r="AD448" s="1">
        <v>603.6</v>
      </c>
      <c r="AE448" s="1">
        <v>17273.900000000001</v>
      </c>
      <c r="AF448" s="1"/>
    </row>
    <row r="449" spans="2:32" x14ac:dyDescent="0.25">
      <c r="B449" s="1">
        <v>17100</v>
      </c>
      <c r="C449" s="2">
        <v>44658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100</v>
      </c>
      <c r="K449" s="1">
        <v>0</v>
      </c>
      <c r="L449" s="1">
        <v>100</v>
      </c>
      <c r="M449" s="1">
        <v>230</v>
      </c>
      <c r="N449" s="1">
        <v>0</v>
      </c>
      <c r="O449" s="1">
        <v>0</v>
      </c>
      <c r="P449" s="1">
        <v>17273.900000000001</v>
      </c>
      <c r="Q449" s="1">
        <v>17100</v>
      </c>
      <c r="R449" s="1">
        <v>44658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100</v>
      </c>
      <c r="Z449" s="1">
        <v>0</v>
      </c>
      <c r="AA449" s="1">
        <v>100</v>
      </c>
      <c r="AB449" s="1">
        <v>237.8</v>
      </c>
      <c r="AC449" s="1">
        <v>0</v>
      </c>
      <c r="AD449" s="1">
        <v>0</v>
      </c>
      <c r="AE449" s="1">
        <v>17273.900000000001</v>
      </c>
      <c r="AF449" s="1"/>
    </row>
    <row r="450" spans="2:32" x14ac:dyDescent="0.25">
      <c r="B450" s="1">
        <v>17100</v>
      </c>
      <c r="C450" s="2">
        <v>44679</v>
      </c>
      <c r="D450" s="1">
        <v>165</v>
      </c>
      <c r="E450" s="1">
        <v>9</v>
      </c>
      <c r="F450" s="1">
        <v>39</v>
      </c>
      <c r="G450" s="1">
        <v>22.54</v>
      </c>
      <c r="H450" s="1">
        <v>448.05</v>
      </c>
      <c r="I450" s="1">
        <v>-12.050000000000011</v>
      </c>
      <c r="J450" s="1">
        <v>5100</v>
      </c>
      <c r="K450" s="1">
        <v>5900</v>
      </c>
      <c r="L450" s="1">
        <v>50</v>
      </c>
      <c r="M450" s="1">
        <v>449.65</v>
      </c>
      <c r="N450" s="1">
        <v>50</v>
      </c>
      <c r="O450" s="1">
        <v>459.75</v>
      </c>
      <c r="P450" s="1">
        <v>17273.900000000001</v>
      </c>
      <c r="Q450" s="1">
        <v>17100</v>
      </c>
      <c r="R450" s="1">
        <v>44679</v>
      </c>
      <c r="S450" s="1">
        <v>19</v>
      </c>
      <c r="T450" s="1">
        <v>0</v>
      </c>
      <c r="U450" s="1">
        <v>1</v>
      </c>
      <c r="V450" s="1">
        <v>15.12</v>
      </c>
      <c r="W450" s="1">
        <v>735</v>
      </c>
      <c r="X450" s="1">
        <v>-6.7999999999999545</v>
      </c>
      <c r="Y450" s="1">
        <v>3950</v>
      </c>
      <c r="Z450" s="1">
        <v>7050</v>
      </c>
      <c r="AA450" s="1">
        <v>50</v>
      </c>
      <c r="AB450" s="1">
        <v>721.6</v>
      </c>
      <c r="AC450" s="1">
        <v>50</v>
      </c>
      <c r="AD450" s="1">
        <v>736.45</v>
      </c>
      <c r="AE450" s="1">
        <v>17273.900000000001</v>
      </c>
      <c r="AF450" s="1"/>
    </row>
    <row r="451" spans="2:32" x14ac:dyDescent="0.25">
      <c r="B451" s="1">
        <v>17100</v>
      </c>
      <c r="C451" s="2">
        <v>44616</v>
      </c>
      <c r="D451" s="1">
        <v>40290</v>
      </c>
      <c r="E451" s="1">
        <v>10369</v>
      </c>
      <c r="F451" s="1">
        <v>601445</v>
      </c>
      <c r="G451" s="1">
        <v>24.59</v>
      </c>
      <c r="H451" s="1">
        <v>124</v>
      </c>
      <c r="I451" s="1">
        <v>-21.349999999999991</v>
      </c>
      <c r="J451" s="1">
        <v>115950</v>
      </c>
      <c r="K451" s="1">
        <v>283950</v>
      </c>
      <c r="L451" s="1">
        <v>150</v>
      </c>
      <c r="M451" s="1">
        <v>123.65</v>
      </c>
      <c r="N451" s="1">
        <v>1100</v>
      </c>
      <c r="O451" s="1">
        <v>124</v>
      </c>
      <c r="P451" s="1">
        <v>17273.900000000001</v>
      </c>
      <c r="Q451" s="1">
        <v>17100</v>
      </c>
      <c r="R451" s="1">
        <v>44616</v>
      </c>
      <c r="S451" s="1">
        <v>9877</v>
      </c>
      <c r="T451" s="1">
        <v>1593</v>
      </c>
      <c r="U451" s="1">
        <v>84215</v>
      </c>
      <c r="V451" s="1">
        <v>21.23</v>
      </c>
      <c r="W451" s="1">
        <v>300.89999999999998</v>
      </c>
      <c r="X451" s="1">
        <v>-27.900000000000034</v>
      </c>
      <c r="Y451" s="1">
        <v>159450</v>
      </c>
      <c r="Z451" s="1">
        <v>36150</v>
      </c>
      <c r="AA451" s="1">
        <v>50</v>
      </c>
      <c r="AB451" s="1">
        <v>300</v>
      </c>
      <c r="AC451" s="1">
        <v>150</v>
      </c>
      <c r="AD451" s="1">
        <v>301</v>
      </c>
      <c r="AE451" s="1">
        <v>17273.900000000001</v>
      </c>
      <c r="AF451" s="1"/>
    </row>
    <row r="452" spans="2:32" x14ac:dyDescent="0.25">
      <c r="B452" s="1">
        <v>17100</v>
      </c>
      <c r="C452" s="2">
        <v>44630</v>
      </c>
      <c r="D452" s="1">
        <v>262</v>
      </c>
      <c r="E452" s="1">
        <v>-147</v>
      </c>
      <c r="F452" s="1">
        <v>1153</v>
      </c>
      <c r="G452" s="1">
        <v>25.27</v>
      </c>
      <c r="H452" s="1">
        <v>285.55</v>
      </c>
      <c r="I452" s="1">
        <v>-5.5</v>
      </c>
      <c r="J452" s="1">
        <v>16250</v>
      </c>
      <c r="K452" s="1">
        <v>15950</v>
      </c>
      <c r="L452" s="1">
        <v>50</v>
      </c>
      <c r="M452" s="1">
        <v>283.7</v>
      </c>
      <c r="N452" s="1">
        <v>50</v>
      </c>
      <c r="O452" s="1">
        <v>285.95</v>
      </c>
      <c r="P452" s="1">
        <v>17273.900000000001</v>
      </c>
      <c r="Q452" s="1">
        <v>17100</v>
      </c>
      <c r="R452" s="1">
        <v>44630</v>
      </c>
      <c r="S452" s="1">
        <v>70</v>
      </c>
      <c r="T452" s="1">
        <v>37</v>
      </c>
      <c r="U452" s="1">
        <v>183</v>
      </c>
      <c r="V452" s="1">
        <v>21.37</v>
      </c>
      <c r="W452" s="1">
        <v>489.35</v>
      </c>
      <c r="X452" s="1">
        <v>-37.75</v>
      </c>
      <c r="Y452" s="1">
        <v>4550</v>
      </c>
      <c r="Z452" s="1">
        <v>5350</v>
      </c>
      <c r="AA452" s="1">
        <v>50</v>
      </c>
      <c r="AB452" s="1">
        <v>488.15</v>
      </c>
      <c r="AC452" s="1">
        <v>50</v>
      </c>
      <c r="AD452" s="1">
        <v>495.1</v>
      </c>
      <c r="AE452" s="1">
        <v>17273.900000000001</v>
      </c>
      <c r="AF452" s="1"/>
    </row>
    <row r="453" spans="2:32" x14ac:dyDescent="0.25">
      <c r="B453" s="1">
        <v>17150</v>
      </c>
      <c r="C453" s="2">
        <v>44623</v>
      </c>
      <c r="D453" s="1">
        <v>215</v>
      </c>
      <c r="E453" s="1">
        <v>85</v>
      </c>
      <c r="F453" s="1">
        <v>2710</v>
      </c>
      <c r="G453" s="1">
        <v>23.99</v>
      </c>
      <c r="H453" s="1">
        <v>224.25</v>
      </c>
      <c r="I453" s="1">
        <v>-4.8000000000000114</v>
      </c>
      <c r="J453" s="1">
        <v>18750</v>
      </c>
      <c r="K453" s="1">
        <v>16600</v>
      </c>
      <c r="L453" s="1">
        <v>50</v>
      </c>
      <c r="M453" s="1">
        <v>223</v>
      </c>
      <c r="N453" s="1">
        <v>50</v>
      </c>
      <c r="O453" s="1">
        <v>224</v>
      </c>
      <c r="P453" s="1">
        <v>17273.900000000001</v>
      </c>
      <c r="Q453" s="1">
        <v>17150</v>
      </c>
      <c r="R453" s="1">
        <v>44623</v>
      </c>
      <c r="S453" s="1">
        <v>104</v>
      </c>
      <c r="T453" s="1">
        <v>12</v>
      </c>
      <c r="U453" s="1">
        <v>289</v>
      </c>
      <c r="V453" s="1">
        <v>20.77</v>
      </c>
      <c r="W453" s="1">
        <v>370</v>
      </c>
      <c r="X453" s="1">
        <v>-30.199999999999989</v>
      </c>
      <c r="Y453" s="1">
        <v>15100</v>
      </c>
      <c r="Z453" s="1">
        <v>13200</v>
      </c>
      <c r="AA453" s="1">
        <v>100</v>
      </c>
      <c r="AB453" s="1">
        <v>363.45</v>
      </c>
      <c r="AC453" s="1">
        <v>550</v>
      </c>
      <c r="AD453" s="1">
        <v>373.5</v>
      </c>
      <c r="AE453" s="1">
        <v>17273.900000000001</v>
      </c>
      <c r="AF453" s="1"/>
    </row>
    <row r="454" spans="2:32" x14ac:dyDescent="0.25">
      <c r="B454" s="1">
        <v>17150</v>
      </c>
      <c r="C454" s="2">
        <v>44630</v>
      </c>
      <c r="D454" s="1">
        <v>8</v>
      </c>
      <c r="E454" s="1">
        <v>4</v>
      </c>
      <c r="F454" s="1">
        <v>19</v>
      </c>
      <c r="G454" s="1">
        <v>22.89</v>
      </c>
      <c r="H454" s="1">
        <v>269.05</v>
      </c>
      <c r="I454" s="1">
        <v>-18</v>
      </c>
      <c r="J454" s="1">
        <v>7100</v>
      </c>
      <c r="K454" s="1">
        <v>5700</v>
      </c>
      <c r="L454" s="1">
        <v>50</v>
      </c>
      <c r="M454" s="1">
        <v>300.55</v>
      </c>
      <c r="N454" s="1">
        <v>50</v>
      </c>
      <c r="O454" s="1">
        <v>308.7</v>
      </c>
      <c r="P454" s="1">
        <v>17273.900000000001</v>
      </c>
      <c r="Q454" s="1">
        <v>17150</v>
      </c>
      <c r="R454" s="1">
        <v>44630</v>
      </c>
      <c r="S454" s="1">
        <v>14</v>
      </c>
      <c r="T454" s="1">
        <v>10</v>
      </c>
      <c r="U454" s="1">
        <v>22</v>
      </c>
      <c r="V454" s="1">
        <v>22.01</v>
      </c>
      <c r="W454" s="1">
        <v>471.05</v>
      </c>
      <c r="X454" s="1">
        <v>-4.1999999999999886</v>
      </c>
      <c r="Y454" s="1">
        <v>3050</v>
      </c>
      <c r="Z454" s="1">
        <v>3450</v>
      </c>
      <c r="AA454" s="1">
        <v>50</v>
      </c>
      <c r="AB454" s="1">
        <v>450.25</v>
      </c>
      <c r="AC454" s="1">
        <v>50</v>
      </c>
      <c r="AD454" s="1">
        <v>464.75</v>
      </c>
      <c r="AE454" s="1">
        <v>17273.900000000001</v>
      </c>
      <c r="AF454" s="1"/>
    </row>
    <row r="455" spans="2:32" x14ac:dyDescent="0.25">
      <c r="B455" s="1">
        <v>17150</v>
      </c>
      <c r="C455" s="2">
        <v>44637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2150</v>
      </c>
      <c r="K455" s="1">
        <v>150</v>
      </c>
      <c r="L455" s="1">
        <v>50</v>
      </c>
      <c r="M455" s="1">
        <v>226.85</v>
      </c>
      <c r="N455" s="1">
        <v>50</v>
      </c>
      <c r="O455" s="1">
        <v>506.1</v>
      </c>
      <c r="P455" s="1">
        <v>17273.900000000001</v>
      </c>
      <c r="Q455" s="1">
        <v>17150</v>
      </c>
      <c r="R455" s="1">
        <v>44637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100</v>
      </c>
      <c r="Z455" s="1">
        <v>150</v>
      </c>
      <c r="AA455" s="1">
        <v>50</v>
      </c>
      <c r="AB455" s="1">
        <v>409.45</v>
      </c>
      <c r="AC455" s="1">
        <v>50</v>
      </c>
      <c r="AD455" s="1">
        <v>639.54999999999995</v>
      </c>
      <c r="AE455" s="1">
        <v>17273.900000000001</v>
      </c>
      <c r="AF455" s="1"/>
    </row>
    <row r="456" spans="2:32" x14ac:dyDescent="0.25">
      <c r="B456" s="1">
        <v>17150</v>
      </c>
      <c r="C456" s="2">
        <v>44644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850</v>
      </c>
      <c r="K456" s="1">
        <v>700</v>
      </c>
      <c r="L456" s="1">
        <v>300</v>
      </c>
      <c r="M456" s="1">
        <v>349.15</v>
      </c>
      <c r="N456" s="1">
        <v>400</v>
      </c>
      <c r="O456" s="1">
        <v>382.7</v>
      </c>
      <c r="P456" s="1">
        <v>17273.900000000001</v>
      </c>
      <c r="Q456" s="1">
        <v>17150</v>
      </c>
      <c r="R456" s="1">
        <v>44644</v>
      </c>
      <c r="S456" s="1">
        <v>0</v>
      </c>
      <c r="T456" s="1">
        <v>0</v>
      </c>
      <c r="U456" s="1">
        <v>0</v>
      </c>
      <c r="V456" s="1">
        <v>20.94</v>
      </c>
      <c r="W456" s="1">
        <v>507</v>
      </c>
      <c r="X456" s="1">
        <v>-544.90000000000009</v>
      </c>
      <c r="Y456" s="1">
        <v>600</v>
      </c>
      <c r="Z456" s="1">
        <v>0</v>
      </c>
      <c r="AA456" s="1">
        <v>400</v>
      </c>
      <c r="AB456" s="1">
        <v>508.25</v>
      </c>
      <c r="AC456" s="1">
        <v>0</v>
      </c>
      <c r="AD456" s="1">
        <v>0</v>
      </c>
      <c r="AE456" s="1">
        <v>17273.900000000001</v>
      </c>
      <c r="AF456" s="1"/>
    </row>
    <row r="457" spans="2:32" x14ac:dyDescent="0.25">
      <c r="B457" s="1">
        <v>17150</v>
      </c>
      <c r="C457" s="2">
        <v>44651</v>
      </c>
      <c r="D457" s="1">
        <v>111</v>
      </c>
      <c r="E457" s="1">
        <v>3</v>
      </c>
      <c r="F457" s="1">
        <v>165</v>
      </c>
      <c r="G457" s="1">
        <v>23.42</v>
      </c>
      <c r="H457" s="1">
        <v>392.05</v>
      </c>
      <c r="I457" s="1">
        <v>1.6000000000000227</v>
      </c>
      <c r="J457" s="1">
        <v>5050</v>
      </c>
      <c r="K457" s="1">
        <v>6050</v>
      </c>
      <c r="L457" s="1">
        <v>50</v>
      </c>
      <c r="M457" s="1">
        <v>388.55</v>
      </c>
      <c r="N457" s="1">
        <v>50</v>
      </c>
      <c r="O457" s="1">
        <v>398.85</v>
      </c>
      <c r="P457" s="1">
        <v>17273.900000000001</v>
      </c>
      <c r="Q457" s="1">
        <v>17150</v>
      </c>
      <c r="R457" s="1">
        <v>44651</v>
      </c>
      <c r="S457" s="1">
        <v>50</v>
      </c>
      <c r="T457" s="1">
        <v>-1</v>
      </c>
      <c r="U457" s="1">
        <v>5</v>
      </c>
      <c r="V457" s="1">
        <v>17.84</v>
      </c>
      <c r="W457" s="1">
        <v>557.29999999999995</v>
      </c>
      <c r="X457" s="1">
        <v>-25.700000000000045</v>
      </c>
      <c r="Y457" s="1">
        <v>4050</v>
      </c>
      <c r="Z457" s="1">
        <v>8100</v>
      </c>
      <c r="AA457" s="1">
        <v>50</v>
      </c>
      <c r="AB457" s="1">
        <v>559.1</v>
      </c>
      <c r="AC457" s="1">
        <v>900</v>
      </c>
      <c r="AD457" s="1">
        <v>577.45000000000005</v>
      </c>
      <c r="AE457" s="1">
        <v>17273.900000000001</v>
      </c>
      <c r="AF457" s="1"/>
    </row>
    <row r="458" spans="2:32" x14ac:dyDescent="0.25">
      <c r="B458" s="1">
        <v>17150</v>
      </c>
      <c r="C458" s="2">
        <v>44679</v>
      </c>
      <c r="D458" s="1">
        <v>1</v>
      </c>
      <c r="E458" s="1">
        <v>0</v>
      </c>
      <c r="F458" s="1">
        <v>1</v>
      </c>
      <c r="G458" s="1">
        <v>22.67</v>
      </c>
      <c r="H458" s="1">
        <v>471.8</v>
      </c>
      <c r="I458" s="1">
        <v>110.7</v>
      </c>
      <c r="J458" s="1">
        <v>7000</v>
      </c>
      <c r="K458" s="1">
        <v>7950</v>
      </c>
      <c r="L458" s="1">
        <v>50</v>
      </c>
      <c r="M458" s="1">
        <v>464.9</v>
      </c>
      <c r="N458" s="1">
        <v>50</v>
      </c>
      <c r="O458" s="1">
        <v>478.4</v>
      </c>
      <c r="P458" s="1">
        <v>17273.900000000001</v>
      </c>
      <c r="Q458" s="1">
        <v>17150</v>
      </c>
      <c r="R458" s="1">
        <v>44679</v>
      </c>
      <c r="S458" s="1">
        <v>1</v>
      </c>
      <c r="T458" s="1">
        <v>1</v>
      </c>
      <c r="U458" s="1">
        <v>3</v>
      </c>
      <c r="V458" s="1">
        <v>16.82</v>
      </c>
      <c r="W458" s="1">
        <v>750</v>
      </c>
      <c r="X458" s="1">
        <v>22.899999999999977</v>
      </c>
      <c r="Y458" s="1">
        <v>5450</v>
      </c>
      <c r="Z458" s="1">
        <v>8450</v>
      </c>
      <c r="AA458" s="1">
        <v>50</v>
      </c>
      <c r="AB458" s="1">
        <v>687.6</v>
      </c>
      <c r="AC458" s="1">
        <v>50</v>
      </c>
      <c r="AD458" s="1">
        <v>706.45</v>
      </c>
      <c r="AE458" s="1">
        <v>17273.900000000001</v>
      </c>
      <c r="AF458" s="1"/>
    </row>
    <row r="459" spans="2:32" x14ac:dyDescent="0.25">
      <c r="B459" s="1">
        <v>17150</v>
      </c>
      <c r="C459" s="2">
        <v>44616</v>
      </c>
      <c r="D459" s="1">
        <v>6644</v>
      </c>
      <c r="E459" s="1">
        <v>3227</v>
      </c>
      <c r="F459" s="1">
        <v>177712</v>
      </c>
      <c r="G459" s="1">
        <v>24.29</v>
      </c>
      <c r="H459" s="1">
        <v>141</v>
      </c>
      <c r="I459" s="1">
        <v>-17.699999999999989</v>
      </c>
      <c r="J459" s="1">
        <v>55350</v>
      </c>
      <c r="K459" s="1">
        <v>78800</v>
      </c>
      <c r="L459" s="1">
        <v>50</v>
      </c>
      <c r="M459" s="1">
        <v>140.1</v>
      </c>
      <c r="N459" s="1">
        <v>150</v>
      </c>
      <c r="O459" s="1">
        <v>140.4</v>
      </c>
      <c r="P459" s="1">
        <v>17273.900000000001</v>
      </c>
      <c r="Q459" s="1">
        <v>17150</v>
      </c>
      <c r="R459" s="1">
        <v>44616</v>
      </c>
      <c r="S459" s="1">
        <v>1170</v>
      </c>
      <c r="T459" s="1">
        <v>304</v>
      </c>
      <c r="U459" s="1">
        <v>20237</v>
      </c>
      <c r="V459" s="1">
        <v>20.99</v>
      </c>
      <c r="W459" s="1">
        <v>266.10000000000002</v>
      </c>
      <c r="X459" s="1">
        <v>-30.099999999999966</v>
      </c>
      <c r="Y459" s="1">
        <v>48800</v>
      </c>
      <c r="Z459" s="1">
        <v>22900</v>
      </c>
      <c r="AA459" s="1">
        <v>50</v>
      </c>
      <c r="AB459" s="1">
        <v>266.25</v>
      </c>
      <c r="AC459" s="1">
        <v>50</v>
      </c>
      <c r="AD459" s="1">
        <v>267.8</v>
      </c>
      <c r="AE459" s="1">
        <v>17273.900000000001</v>
      </c>
      <c r="AF459" s="1"/>
    </row>
    <row r="460" spans="2:32" x14ac:dyDescent="0.25">
      <c r="B460" s="1">
        <v>17200</v>
      </c>
      <c r="C460" s="2">
        <v>44623</v>
      </c>
      <c r="D460" s="1">
        <v>4838</v>
      </c>
      <c r="E460" s="1">
        <v>2850</v>
      </c>
      <c r="F460" s="1">
        <v>34668</v>
      </c>
      <c r="G460" s="1">
        <v>23.7</v>
      </c>
      <c r="H460" s="1">
        <v>240.6</v>
      </c>
      <c r="I460" s="1">
        <v>-6.3000000000000114</v>
      </c>
      <c r="J460" s="1">
        <v>21100</v>
      </c>
      <c r="K460" s="1">
        <v>41950</v>
      </c>
      <c r="L460" s="1">
        <v>100</v>
      </c>
      <c r="M460" s="1">
        <v>240.15</v>
      </c>
      <c r="N460" s="1">
        <v>50</v>
      </c>
      <c r="O460" s="1">
        <v>241.2</v>
      </c>
      <c r="P460" s="1">
        <v>17273.900000000001</v>
      </c>
      <c r="Q460" s="1">
        <v>17200</v>
      </c>
      <c r="R460" s="1">
        <v>44623</v>
      </c>
      <c r="S460" s="1">
        <v>1750</v>
      </c>
      <c r="T460" s="1">
        <v>1184</v>
      </c>
      <c r="U460" s="1">
        <v>11681</v>
      </c>
      <c r="V460" s="1">
        <v>20.37</v>
      </c>
      <c r="W460" s="1">
        <v>333.8</v>
      </c>
      <c r="X460" s="1">
        <v>-22.849999999999966</v>
      </c>
      <c r="Y460" s="1">
        <v>18550</v>
      </c>
      <c r="Z460" s="1">
        <v>20400</v>
      </c>
      <c r="AA460" s="1">
        <v>150</v>
      </c>
      <c r="AB460" s="1">
        <v>331.6</v>
      </c>
      <c r="AC460" s="1">
        <v>300</v>
      </c>
      <c r="AD460" s="1">
        <v>334.2</v>
      </c>
      <c r="AE460" s="1">
        <v>17273.900000000001</v>
      </c>
      <c r="AF460" s="1"/>
    </row>
    <row r="461" spans="2:32" x14ac:dyDescent="0.25">
      <c r="B461" s="1">
        <v>17200</v>
      </c>
      <c r="C461" s="2">
        <v>44630</v>
      </c>
      <c r="D461" s="1">
        <v>696</v>
      </c>
      <c r="E461" s="1">
        <v>534</v>
      </c>
      <c r="F461" s="1">
        <v>2277</v>
      </c>
      <c r="G461" s="1">
        <v>24.99</v>
      </c>
      <c r="H461" s="1">
        <v>324.14999999999998</v>
      </c>
      <c r="I461" s="1">
        <v>4.1499999999999773</v>
      </c>
      <c r="J461" s="1">
        <v>15850</v>
      </c>
      <c r="K461" s="1">
        <v>14800</v>
      </c>
      <c r="L461" s="1">
        <v>100</v>
      </c>
      <c r="M461" s="1">
        <v>322.25</v>
      </c>
      <c r="N461" s="1">
        <v>50</v>
      </c>
      <c r="O461" s="1">
        <v>323.95</v>
      </c>
      <c r="P461" s="1">
        <v>17273.900000000001</v>
      </c>
      <c r="Q461" s="1">
        <v>17200</v>
      </c>
      <c r="R461" s="1">
        <v>44630</v>
      </c>
      <c r="S461" s="1">
        <v>138</v>
      </c>
      <c r="T461" s="1">
        <v>104</v>
      </c>
      <c r="U461" s="1">
        <v>641</v>
      </c>
      <c r="V461" s="1">
        <v>21.06</v>
      </c>
      <c r="W461" s="1">
        <v>429.5</v>
      </c>
      <c r="X461" s="1">
        <v>-9</v>
      </c>
      <c r="Y461" s="1">
        <v>12650</v>
      </c>
      <c r="Z461" s="1">
        <v>13900</v>
      </c>
      <c r="AA461" s="1">
        <v>50</v>
      </c>
      <c r="AB461" s="1">
        <v>426.2</v>
      </c>
      <c r="AC461" s="1">
        <v>50</v>
      </c>
      <c r="AD461" s="1">
        <v>430.35</v>
      </c>
      <c r="AE461" s="1">
        <v>17273.900000000001</v>
      </c>
      <c r="AF461" s="1"/>
    </row>
    <row r="462" spans="2:32" x14ac:dyDescent="0.25">
      <c r="B462" s="1">
        <v>17200</v>
      </c>
      <c r="C462" s="2">
        <v>44637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22150</v>
      </c>
      <c r="K462" s="1">
        <v>350</v>
      </c>
      <c r="L462" s="1">
        <v>50</v>
      </c>
      <c r="M462" s="1">
        <v>295.2</v>
      </c>
      <c r="N462" s="1">
        <v>50</v>
      </c>
      <c r="O462" s="1">
        <v>476.05</v>
      </c>
      <c r="P462" s="1">
        <v>17273.900000000001</v>
      </c>
      <c r="Q462" s="1">
        <v>17200</v>
      </c>
      <c r="R462" s="1">
        <v>44637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5850</v>
      </c>
      <c r="Z462" s="1">
        <v>1000</v>
      </c>
      <c r="AA462" s="1">
        <v>200</v>
      </c>
      <c r="AB462" s="1">
        <v>388.65</v>
      </c>
      <c r="AC462" s="1">
        <v>50</v>
      </c>
      <c r="AD462" s="1">
        <v>811.65</v>
      </c>
      <c r="AE462" s="1">
        <v>17273.900000000001</v>
      </c>
      <c r="AF462" s="1"/>
    </row>
    <row r="463" spans="2:32" x14ac:dyDescent="0.25">
      <c r="B463" s="1">
        <v>17200</v>
      </c>
      <c r="C463" s="2">
        <v>44644</v>
      </c>
      <c r="D463" s="1">
        <v>43</v>
      </c>
      <c r="E463" s="1">
        <v>24</v>
      </c>
      <c r="F463" s="1">
        <v>134</v>
      </c>
      <c r="G463" s="1">
        <v>23.91</v>
      </c>
      <c r="H463" s="1">
        <v>392</v>
      </c>
      <c r="I463" s="1">
        <v>-6.3500000000000227</v>
      </c>
      <c r="J463" s="1">
        <v>6250</v>
      </c>
      <c r="K463" s="1">
        <v>3550</v>
      </c>
      <c r="L463" s="1">
        <v>150</v>
      </c>
      <c r="M463" s="1">
        <v>390</v>
      </c>
      <c r="N463" s="1">
        <v>150</v>
      </c>
      <c r="O463" s="1">
        <v>392.15</v>
      </c>
      <c r="P463" s="1">
        <v>17273.900000000001</v>
      </c>
      <c r="Q463" s="1">
        <v>17200</v>
      </c>
      <c r="R463" s="1">
        <v>44644</v>
      </c>
      <c r="S463" s="1">
        <v>9</v>
      </c>
      <c r="T463" s="1">
        <v>3</v>
      </c>
      <c r="U463" s="1">
        <v>88</v>
      </c>
      <c r="V463" s="1">
        <v>17.899999999999999</v>
      </c>
      <c r="W463" s="1">
        <v>501</v>
      </c>
      <c r="X463" s="1">
        <v>-24.049999999999955</v>
      </c>
      <c r="Y463" s="1">
        <v>3300</v>
      </c>
      <c r="Z463" s="1">
        <v>3900</v>
      </c>
      <c r="AA463" s="1">
        <v>50</v>
      </c>
      <c r="AB463" s="1">
        <v>492.95</v>
      </c>
      <c r="AC463" s="1">
        <v>300</v>
      </c>
      <c r="AD463" s="1">
        <v>508.3</v>
      </c>
      <c r="AE463" s="1">
        <v>17273.900000000001</v>
      </c>
      <c r="AF463" s="1"/>
    </row>
    <row r="464" spans="2:32" x14ac:dyDescent="0.25">
      <c r="B464" s="1">
        <v>17200</v>
      </c>
      <c r="C464" s="2">
        <v>44651</v>
      </c>
      <c r="D464" s="1">
        <v>26544</v>
      </c>
      <c r="E464" s="1">
        <v>4172</v>
      </c>
      <c r="F464" s="1">
        <v>13932</v>
      </c>
      <c r="G464" s="1">
        <v>23.26</v>
      </c>
      <c r="H464" s="1">
        <v>410.3</v>
      </c>
      <c r="I464" s="1">
        <v>-2.25</v>
      </c>
      <c r="J464" s="1">
        <v>18400</v>
      </c>
      <c r="K464" s="1">
        <v>21950</v>
      </c>
      <c r="L464" s="1">
        <v>50</v>
      </c>
      <c r="M464" s="1">
        <v>410</v>
      </c>
      <c r="N464" s="1">
        <v>100</v>
      </c>
      <c r="O464" s="1">
        <v>410.15</v>
      </c>
      <c r="P464" s="1">
        <v>17273.900000000001</v>
      </c>
      <c r="Q464" s="1">
        <v>17200</v>
      </c>
      <c r="R464" s="1">
        <v>44651</v>
      </c>
      <c r="S464" s="1">
        <v>2344</v>
      </c>
      <c r="T464" s="1">
        <v>404</v>
      </c>
      <c r="U464" s="1">
        <v>3290</v>
      </c>
      <c r="V464" s="1">
        <v>17.100000000000001</v>
      </c>
      <c r="W464" s="1">
        <v>540</v>
      </c>
      <c r="X464" s="1">
        <v>-15.549999999999955</v>
      </c>
      <c r="Y464" s="1">
        <v>14350</v>
      </c>
      <c r="Z464" s="1">
        <v>17350</v>
      </c>
      <c r="AA464" s="1">
        <v>200</v>
      </c>
      <c r="AB464" s="1">
        <v>537.65</v>
      </c>
      <c r="AC464" s="1">
        <v>200</v>
      </c>
      <c r="AD464" s="1">
        <v>542.45000000000005</v>
      </c>
      <c r="AE464" s="1">
        <v>17273.900000000001</v>
      </c>
      <c r="AF464" s="1"/>
    </row>
    <row r="465" spans="2:32" x14ac:dyDescent="0.25">
      <c r="B465" s="1">
        <v>17200</v>
      </c>
      <c r="C465" s="2">
        <v>44658</v>
      </c>
      <c r="D465" s="1">
        <v>3045</v>
      </c>
      <c r="E465" s="1">
        <v>0</v>
      </c>
      <c r="F465" s="1">
        <v>12</v>
      </c>
      <c r="G465" s="1">
        <v>22.63</v>
      </c>
      <c r="H465" s="1">
        <v>420.45</v>
      </c>
      <c r="I465" s="1">
        <v>139.44999999999999</v>
      </c>
      <c r="J465" s="1">
        <v>2750</v>
      </c>
      <c r="K465" s="1">
        <v>1950</v>
      </c>
      <c r="L465" s="1">
        <v>100</v>
      </c>
      <c r="M465" s="1">
        <v>420</v>
      </c>
      <c r="N465" s="1">
        <v>300</v>
      </c>
      <c r="O465" s="1">
        <v>435</v>
      </c>
      <c r="P465" s="1">
        <v>17273.900000000001</v>
      </c>
      <c r="Q465" s="1">
        <v>17200</v>
      </c>
      <c r="R465" s="1">
        <v>44658</v>
      </c>
      <c r="S465" s="1">
        <v>3025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100</v>
      </c>
      <c r="Z465" s="1">
        <v>50</v>
      </c>
      <c r="AA465" s="1">
        <v>50</v>
      </c>
      <c r="AB465" s="1">
        <v>460.4</v>
      </c>
      <c r="AC465" s="1">
        <v>50</v>
      </c>
      <c r="AD465" s="1">
        <v>597.6</v>
      </c>
      <c r="AE465" s="1">
        <v>17273.900000000001</v>
      </c>
      <c r="AF465" s="1"/>
    </row>
    <row r="466" spans="2:32" x14ac:dyDescent="0.25">
      <c r="B466" s="1">
        <v>17200</v>
      </c>
      <c r="C466" s="2">
        <v>44672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17273.900000000001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/>
    </row>
    <row r="467" spans="2:32" x14ac:dyDescent="0.25">
      <c r="B467" s="1">
        <v>17200</v>
      </c>
      <c r="C467" s="2">
        <v>44679</v>
      </c>
      <c r="D467" s="1">
        <v>308</v>
      </c>
      <c r="E467" s="1">
        <v>3</v>
      </c>
      <c r="F467" s="1">
        <v>167</v>
      </c>
      <c r="G467" s="1">
        <v>22.6</v>
      </c>
      <c r="H467" s="1">
        <v>505.65</v>
      </c>
      <c r="I467" s="1">
        <v>28.449999999999989</v>
      </c>
      <c r="J467" s="1">
        <v>5200</v>
      </c>
      <c r="K467" s="1">
        <v>4600</v>
      </c>
      <c r="L467" s="1">
        <v>50</v>
      </c>
      <c r="M467" s="1">
        <v>487.25</v>
      </c>
      <c r="N467" s="1">
        <v>50</v>
      </c>
      <c r="O467" s="1">
        <v>493.15</v>
      </c>
      <c r="P467" s="1">
        <v>17273.900000000001</v>
      </c>
      <c r="Q467" s="1">
        <v>17200</v>
      </c>
      <c r="R467" s="1">
        <v>44679</v>
      </c>
      <c r="S467" s="1">
        <v>48</v>
      </c>
      <c r="T467" s="1">
        <v>7</v>
      </c>
      <c r="U467" s="1">
        <v>29</v>
      </c>
      <c r="V467" s="1">
        <v>15.1</v>
      </c>
      <c r="W467" s="1">
        <v>670</v>
      </c>
      <c r="X467" s="1">
        <v>-10.700000000000045</v>
      </c>
      <c r="Y467" s="1">
        <v>5100</v>
      </c>
      <c r="Z467" s="1">
        <v>6800</v>
      </c>
      <c r="AA467" s="1">
        <v>50</v>
      </c>
      <c r="AB467" s="1">
        <v>664.6</v>
      </c>
      <c r="AC467" s="1">
        <v>50</v>
      </c>
      <c r="AD467" s="1">
        <v>677.05</v>
      </c>
      <c r="AE467" s="1">
        <v>17273.900000000001</v>
      </c>
      <c r="AF467" s="1"/>
    </row>
    <row r="468" spans="2:32" x14ac:dyDescent="0.25">
      <c r="B468" s="1">
        <v>17200</v>
      </c>
      <c r="C468" s="2">
        <v>44616</v>
      </c>
      <c r="D468" s="1">
        <v>59875</v>
      </c>
      <c r="E468" s="1">
        <v>17872</v>
      </c>
      <c r="F468" s="1">
        <v>887667</v>
      </c>
      <c r="G468" s="1">
        <v>23.89</v>
      </c>
      <c r="H468" s="1">
        <v>157.85</v>
      </c>
      <c r="I468" s="1">
        <v>-17.75</v>
      </c>
      <c r="J468" s="1">
        <v>127550</v>
      </c>
      <c r="K468" s="1">
        <v>348400</v>
      </c>
      <c r="L468" s="1">
        <v>50</v>
      </c>
      <c r="M468" s="1">
        <v>157.4</v>
      </c>
      <c r="N468" s="1">
        <v>550</v>
      </c>
      <c r="O468" s="1">
        <v>157.85</v>
      </c>
      <c r="P468" s="1">
        <v>17273.900000000001</v>
      </c>
      <c r="Q468" s="1">
        <v>17200</v>
      </c>
      <c r="R468" s="1">
        <v>44616</v>
      </c>
      <c r="S468" s="1">
        <v>22960</v>
      </c>
      <c r="T468" s="1">
        <v>6240</v>
      </c>
      <c r="U468" s="1">
        <v>360363</v>
      </c>
      <c r="V468" s="1">
        <v>20.73</v>
      </c>
      <c r="W468" s="1">
        <v>234.15</v>
      </c>
      <c r="X468" s="1">
        <v>-29.049999999999983</v>
      </c>
      <c r="Y468" s="1">
        <v>128250</v>
      </c>
      <c r="Z468" s="1">
        <v>111100</v>
      </c>
      <c r="AA468" s="1">
        <v>50</v>
      </c>
      <c r="AB468" s="1">
        <v>233.85</v>
      </c>
      <c r="AC468" s="1">
        <v>50</v>
      </c>
      <c r="AD468" s="1">
        <v>234.15</v>
      </c>
      <c r="AE468" s="1">
        <v>17273.900000000001</v>
      </c>
      <c r="AF468" s="1"/>
    </row>
    <row r="469" spans="2:32" x14ac:dyDescent="0.25">
      <c r="B469" s="1">
        <v>17250</v>
      </c>
      <c r="C469" s="2">
        <v>44623</v>
      </c>
      <c r="D469" s="1">
        <v>887</v>
      </c>
      <c r="E469" s="1">
        <v>529</v>
      </c>
      <c r="F469" s="1">
        <v>8623</v>
      </c>
      <c r="G469" s="1">
        <v>23.5</v>
      </c>
      <c r="H469" s="1">
        <v>259.39999999999998</v>
      </c>
      <c r="I469" s="1">
        <v>-7.5500000000000114</v>
      </c>
      <c r="J469" s="1">
        <v>18250</v>
      </c>
      <c r="K469" s="1">
        <v>26150</v>
      </c>
      <c r="L469" s="1">
        <v>100</v>
      </c>
      <c r="M469" s="1">
        <v>258.64999999999998</v>
      </c>
      <c r="N469" s="1">
        <v>100</v>
      </c>
      <c r="O469" s="1">
        <v>260.25</v>
      </c>
      <c r="P469" s="1">
        <v>17273.900000000001</v>
      </c>
      <c r="Q469" s="1">
        <v>17250</v>
      </c>
      <c r="R469" s="1">
        <v>44623</v>
      </c>
      <c r="S469" s="1">
        <v>381</v>
      </c>
      <c r="T469" s="1">
        <v>223</v>
      </c>
      <c r="U469" s="1">
        <v>4844</v>
      </c>
      <c r="V469" s="1">
        <v>20.239999999999998</v>
      </c>
      <c r="W469" s="1">
        <v>303.35000000000002</v>
      </c>
      <c r="X469" s="1">
        <v>-21.5</v>
      </c>
      <c r="Y469" s="1">
        <v>17650</v>
      </c>
      <c r="Z469" s="1">
        <v>20050</v>
      </c>
      <c r="AA469" s="1">
        <v>850</v>
      </c>
      <c r="AB469" s="1">
        <v>301.64999999999998</v>
      </c>
      <c r="AC469" s="1">
        <v>250</v>
      </c>
      <c r="AD469" s="1">
        <v>302.95</v>
      </c>
      <c r="AE469" s="1">
        <v>17273.900000000001</v>
      </c>
      <c r="AF469" s="1"/>
    </row>
    <row r="470" spans="2:32" x14ac:dyDescent="0.25">
      <c r="B470" s="1">
        <v>17250</v>
      </c>
      <c r="C470" s="2">
        <v>44630</v>
      </c>
      <c r="D470" s="1">
        <v>66</v>
      </c>
      <c r="E470" s="1">
        <v>63</v>
      </c>
      <c r="F470" s="1">
        <v>268</v>
      </c>
      <c r="G470" s="1">
        <v>24.85</v>
      </c>
      <c r="H470" s="1">
        <v>342.7</v>
      </c>
      <c r="I470" s="1">
        <v>24.649999999999977</v>
      </c>
      <c r="J470" s="1">
        <v>7400</v>
      </c>
      <c r="K470" s="1">
        <v>5600</v>
      </c>
      <c r="L470" s="1">
        <v>50</v>
      </c>
      <c r="M470" s="1">
        <v>339.85</v>
      </c>
      <c r="N470" s="1">
        <v>500</v>
      </c>
      <c r="O470" s="1">
        <v>348.85</v>
      </c>
      <c r="P470" s="1">
        <v>17273.900000000001</v>
      </c>
      <c r="Q470" s="1">
        <v>17250</v>
      </c>
      <c r="R470" s="1">
        <v>44630</v>
      </c>
      <c r="S470" s="1">
        <v>0</v>
      </c>
      <c r="T470" s="1">
        <v>0</v>
      </c>
      <c r="U470" s="1">
        <v>0</v>
      </c>
      <c r="V470" s="1">
        <v>21.23</v>
      </c>
      <c r="W470" s="1">
        <v>402.85</v>
      </c>
      <c r="X470" s="1">
        <v>-583.6</v>
      </c>
      <c r="Y470" s="1">
        <v>5300</v>
      </c>
      <c r="Z470" s="1">
        <v>5250</v>
      </c>
      <c r="AA470" s="1">
        <v>50</v>
      </c>
      <c r="AB470" s="1">
        <v>395.3</v>
      </c>
      <c r="AC470" s="1">
        <v>50</v>
      </c>
      <c r="AD470" s="1">
        <v>402.7</v>
      </c>
      <c r="AE470" s="1">
        <v>17273.900000000001</v>
      </c>
      <c r="AF470" s="1"/>
    </row>
    <row r="471" spans="2:32" x14ac:dyDescent="0.25">
      <c r="B471" s="1">
        <v>17250</v>
      </c>
      <c r="C471" s="2">
        <v>44637</v>
      </c>
      <c r="D471" s="1">
        <v>5</v>
      </c>
      <c r="E471" s="1">
        <v>5</v>
      </c>
      <c r="F471" s="1">
        <v>31</v>
      </c>
      <c r="G471" s="1">
        <v>24.62</v>
      </c>
      <c r="H471" s="1">
        <v>382.5</v>
      </c>
      <c r="I471" s="1">
        <v>158.30000000000001</v>
      </c>
      <c r="J471" s="1">
        <v>2900</v>
      </c>
      <c r="K471" s="1">
        <v>2550</v>
      </c>
      <c r="L471" s="1">
        <v>50</v>
      </c>
      <c r="M471" s="1">
        <v>366.75</v>
      </c>
      <c r="N471" s="1">
        <v>50</v>
      </c>
      <c r="O471" s="1">
        <v>384.6</v>
      </c>
      <c r="P471" s="1">
        <v>17273.900000000001</v>
      </c>
      <c r="Q471" s="1">
        <v>17250</v>
      </c>
      <c r="R471" s="1">
        <v>44637</v>
      </c>
      <c r="S471" s="1">
        <v>1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2050</v>
      </c>
      <c r="Z471" s="1">
        <v>1050</v>
      </c>
      <c r="AA471" s="1">
        <v>50</v>
      </c>
      <c r="AB471" s="1">
        <v>370.15</v>
      </c>
      <c r="AC471" s="1">
        <v>50</v>
      </c>
      <c r="AD471" s="1">
        <v>524.6</v>
      </c>
      <c r="AE471" s="1">
        <v>17273.900000000001</v>
      </c>
      <c r="AF471" s="1"/>
    </row>
    <row r="472" spans="2:32" x14ac:dyDescent="0.25">
      <c r="B472" s="1">
        <v>17250</v>
      </c>
      <c r="C472" s="2">
        <v>44644</v>
      </c>
      <c r="D472" s="1">
        <v>2</v>
      </c>
      <c r="E472" s="1">
        <v>1</v>
      </c>
      <c r="F472" s="1">
        <v>3</v>
      </c>
      <c r="G472" s="1">
        <v>22.96</v>
      </c>
      <c r="H472" s="1">
        <v>394.75</v>
      </c>
      <c r="I472" s="1">
        <v>19.350000000000023</v>
      </c>
      <c r="J472" s="1">
        <v>1150</v>
      </c>
      <c r="K472" s="1">
        <v>950</v>
      </c>
      <c r="L472" s="1">
        <v>50</v>
      </c>
      <c r="M472" s="1">
        <v>392.3</v>
      </c>
      <c r="N472" s="1">
        <v>150</v>
      </c>
      <c r="O472" s="1">
        <v>418.95</v>
      </c>
      <c r="P472" s="1">
        <v>17273.900000000001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/>
    </row>
    <row r="473" spans="2:32" x14ac:dyDescent="0.25">
      <c r="B473" s="1">
        <v>17250</v>
      </c>
      <c r="C473" s="2">
        <v>44651</v>
      </c>
      <c r="D473" s="1">
        <v>281</v>
      </c>
      <c r="E473" s="1">
        <v>52</v>
      </c>
      <c r="F473" s="1">
        <v>764</v>
      </c>
      <c r="G473" s="1">
        <v>23.12</v>
      </c>
      <c r="H473" s="1">
        <v>433.7</v>
      </c>
      <c r="I473" s="1">
        <v>-8</v>
      </c>
      <c r="J473" s="1">
        <v>13200</v>
      </c>
      <c r="K473" s="1">
        <v>15500</v>
      </c>
      <c r="L473" s="1">
        <v>50</v>
      </c>
      <c r="M473" s="1">
        <v>427.15</v>
      </c>
      <c r="N473" s="1">
        <v>50</v>
      </c>
      <c r="O473" s="1">
        <v>435.95</v>
      </c>
      <c r="P473" s="1">
        <v>17273.900000000001</v>
      </c>
      <c r="Q473" s="1">
        <v>17250</v>
      </c>
      <c r="R473" s="1">
        <v>44651</v>
      </c>
      <c r="S473" s="1">
        <v>187</v>
      </c>
      <c r="T473" s="1">
        <v>65</v>
      </c>
      <c r="U473" s="1">
        <v>277</v>
      </c>
      <c r="V473" s="1">
        <v>17.190000000000001</v>
      </c>
      <c r="W473" s="1">
        <v>510</v>
      </c>
      <c r="X473" s="1">
        <v>-16.75</v>
      </c>
      <c r="Y473" s="1">
        <v>5900</v>
      </c>
      <c r="Z473" s="1">
        <v>7500</v>
      </c>
      <c r="AA473" s="1">
        <v>50</v>
      </c>
      <c r="AB473" s="1">
        <v>500.35</v>
      </c>
      <c r="AC473" s="1">
        <v>900</v>
      </c>
      <c r="AD473" s="1">
        <v>514.85</v>
      </c>
      <c r="AE473" s="1">
        <v>17273.900000000001</v>
      </c>
      <c r="AF473" s="1"/>
    </row>
    <row r="474" spans="2:32" x14ac:dyDescent="0.25">
      <c r="B474" s="1">
        <v>17250</v>
      </c>
      <c r="C474" s="2">
        <v>44658</v>
      </c>
      <c r="D474" s="1">
        <v>4040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1050</v>
      </c>
      <c r="K474" s="1">
        <v>50</v>
      </c>
      <c r="L474" s="1">
        <v>100</v>
      </c>
      <c r="M474" s="1">
        <v>313.89999999999998</v>
      </c>
      <c r="N474" s="1">
        <v>50</v>
      </c>
      <c r="O474" s="1">
        <v>487.9</v>
      </c>
      <c r="P474" s="1">
        <v>17273.900000000001</v>
      </c>
      <c r="Q474" s="1">
        <v>17250</v>
      </c>
      <c r="R474" s="1">
        <v>44658</v>
      </c>
      <c r="S474" s="1">
        <v>4040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950</v>
      </c>
      <c r="Z474" s="1">
        <v>950</v>
      </c>
      <c r="AA474" s="1">
        <v>900</v>
      </c>
      <c r="AB474" s="1">
        <v>426.35</v>
      </c>
      <c r="AC474" s="1">
        <v>900</v>
      </c>
      <c r="AD474" s="1">
        <v>572.70000000000005</v>
      </c>
      <c r="AE474" s="1">
        <v>17273.900000000001</v>
      </c>
      <c r="AF474" s="1"/>
    </row>
    <row r="475" spans="2:32" x14ac:dyDescent="0.25">
      <c r="B475" s="1">
        <v>17250</v>
      </c>
      <c r="C475" s="2">
        <v>44679</v>
      </c>
      <c r="D475" s="1">
        <v>1</v>
      </c>
      <c r="E475" s="1">
        <v>0</v>
      </c>
      <c r="F475" s="1">
        <v>3</v>
      </c>
      <c r="G475" s="1">
        <v>22.19</v>
      </c>
      <c r="H475" s="1">
        <v>499.65</v>
      </c>
      <c r="I475" s="1">
        <v>-14.600000000000025</v>
      </c>
      <c r="J475" s="1">
        <v>6300</v>
      </c>
      <c r="K475" s="1">
        <v>7550</v>
      </c>
      <c r="L475" s="1">
        <v>50</v>
      </c>
      <c r="M475" s="1">
        <v>505.2</v>
      </c>
      <c r="N475" s="1">
        <v>50</v>
      </c>
      <c r="O475" s="1">
        <v>514.15</v>
      </c>
      <c r="P475" s="1">
        <v>17273.900000000001</v>
      </c>
      <c r="Q475" s="1">
        <v>17250</v>
      </c>
      <c r="R475" s="1">
        <v>44679</v>
      </c>
      <c r="S475" s="1">
        <v>1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5450</v>
      </c>
      <c r="Z475" s="1">
        <v>6600</v>
      </c>
      <c r="AA475" s="1">
        <v>50</v>
      </c>
      <c r="AB475" s="1">
        <v>630.85</v>
      </c>
      <c r="AC475" s="1">
        <v>50</v>
      </c>
      <c r="AD475" s="1">
        <v>649.70000000000005</v>
      </c>
      <c r="AE475" s="1">
        <v>17273.900000000001</v>
      </c>
      <c r="AF475" s="1"/>
    </row>
    <row r="476" spans="2:32" x14ac:dyDescent="0.25">
      <c r="B476" s="1">
        <v>17250</v>
      </c>
      <c r="C476" s="2">
        <v>44616</v>
      </c>
      <c r="D476" s="1">
        <v>18758</v>
      </c>
      <c r="E476" s="1">
        <v>13064</v>
      </c>
      <c r="F476" s="1">
        <v>498410</v>
      </c>
      <c r="G476" s="1">
        <v>23.61</v>
      </c>
      <c r="H476" s="1">
        <v>177.25</v>
      </c>
      <c r="I476" s="1">
        <v>-16.199999999999989</v>
      </c>
      <c r="J476" s="1">
        <v>79150</v>
      </c>
      <c r="K476" s="1">
        <v>236650</v>
      </c>
      <c r="L476" s="1">
        <v>150</v>
      </c>
      <c r="M476" s="1">
        <v>177.05</v>
      </c>
      <c r="N476" s="1">
        <v>100</v>
      </c>
      <c r="O476" s="1">
        <v>177.65</v>
      </c>
      <c r="P476" s="1">
        <v>17273.900000000001</v>
      </c>
      <c r="Q476" s="1">
        <v>17250</v>
      </c>
      <c r="R476" s="1">
        <v>44616</v>
      </c>
      <c r="S476" s="1">
        <v>7674</v>
      </c>
      <c r="T476" s="1">
        <v>4914</v>
      </c>
      <c r="U476" s="1">
        <v>246415</v>
      </c>
      <c r="V476" s="1">
        <v>20.5</v>
      </c>
      <c r="W476" s="1">
        <v>204.25</v>
      </c>
      <c r="X476" s="1">
        <v>-26.25</v>
      </c>
      <c r="Y476" s="1">
        <v>82600</v>
      </c>
      <c r="Z476" s="1">
        <v>86750</v>
      </c>
      <c r="AA476" s="1">
        <v>50</v>
      </c>
      <c r="AB476" s="1">
        <v>204.25</v>
      </c>
      <c r="AC476" s="1">
        <v>50</v>
      </c>
      <c r="AD476" s="1">
        <v>205.25</v>
      </c>
      <c r="AE476" s="1">
        <v>17273.900000000001</v>
      </c>
      <c r="AF476" s="1"/>
    </row>
    <row r="477" spans="2:32" x14ac:dyDescent="0.25">
      <c r="B477" s="1">
        <v>17300</v>
      </c>
      <c r="C477" s="2">
        <v>44616</v>
      </c>
      <c r="D477" s="1">
        <v>76672</v>
      </c>
      <c r="E477" s="1">
        <v>32815</v>
      </c>
      <c r="F477" s="1">
        <v>1246788</v>
      </c>
      <c r="G477" s="1">
        <v>23.29</v>
      </c>
      <c r="H477" s="1">
        <v>198.55</v>
      </c>
      <c r="I477" s="1">
        <v>-14.199999999999989</v>
      </c>
      <c r="J477" s="1">
        <v>162600</v>
      </c>
      <c r="K477" s="1">
        <v>303450</v>
      </c>
      <c r="L477" s="1">
        <v>50</v>
      </c>
      <c r="M477" s="1">
        <v>198.55</v>
      </c>
      <c r="N477" s="1">
        <v>1350</v>
      </c>
      <c r="O477" s="1">
        <v>199</v>
      </c>
      <c r="P477" s="1">
        <v>17273.900000000001</v>
      </c>
      <c r="Q477" s="1">
        <v>17300</v>
      </c>
      <c r="R477" s="1">
        <v>44616</v>
      </c>
      <c r="S477" s="1">
        <v>69437</v>
      </c>
      <c r="T477" s="1">
        <v>29161</v>
      </c>
      <c r="U477" s="1">
        <v>1206048</v>
      </c>
      <c r="V477" s="1">
        <v>20.149999999999999</v>
      </c>
      <c r="W477" s="1">
        <v>175.7</v>
      </c>
      <c r="X477" s="1">
        <v>-28.75</v>
      </c>
      <c r="Y477" s="1">
        <v>997600</v>
      </c>
      <c r="Z477" s="1">
        <v>377250</v>
      </c>
      <c r="AA477" s="1">
        <v>350</v>
      </c>
      <c r="AB477" s="1">
        <v>175.7</v>
      </c>
      <c r="AC477" s="1">
        <v>200</v>
      </c>
      <c r="AD477" s="1">
        <v>176.3</v>
      </c>
      <c r="AE477" s="1">
        <v>17273.900000000001</v>
      </c>
      <c r="AF477" s="1"/>
    </row>
    <row r="478" spans="2:32" x14ac:dyDescent="0.25">
      <c r="B478" s="1">
        <v>17300</v>
      </c>
      <c r="C478" s="2">
        <v>44623</v>
      </c>
      <c r="D478" s="1">
        <v>5476</v>
      </c>
      <c r="E478" s="1">
        <v>3269</v>
      </c>
      <c r="F478" s="1">
        <v>42315</v>
      </c>
      <c r="G478" s="1">
        <v>23.28</v>
      </c>
      <c r="H478" s="1">
        <v>280.60000000000002</v>
      </c>
      <c r="I478" s="1">
        <v>-2.25</v>
      </c>
      <c r="J478" s="1">
        <v>45750</v>
      </c>
      <c r="K478" s="1">
        <v>31200</v>
      </c>
      <c r="L478" s="1">
        <v>150</v>
      </c>
      <c r="M478" s="1">
        <v>278.75</v>
      </c>
      <c r="N478" s="1">
        <v>200</v>
      </c>
      <c r="O478" s="1">
        <v>280.55</v>
      </c>
      <c r="P478" s="1">
        <v>17273.900000000001</v>
      </c>
      <c r="Q478" s="1">
        <v>17300</v>
      </c>
      <c r="R478" s="1">
        <v>44623</v>
      </c>
      <c r="S478" s="1">
        <v>4858</v>
      </c>
      <c r="T478" s="1">
        <v>2886</v>
      </c>
      <c r="U478" s="1">
        <v>39219</v>
      </c>
      <c r="V478" s="1">
        <v>19.940000000000001</v>
      </c>
      <c r="W478" s="1">
        <v>273.95</v>
      </c>
      <c r="X478" s="1">
        <v>-24.100000000000023</v>
      </c>
      <c r="Y478" s="1">
        <v>30300</v>
      </c>
      <c r="Z478" s="1">
        <v>39500</v>
      </c>
      <c r="AA478" s="1">
        <v>450</v>
      </c>
      <c r="AB478" s="1">
        <v>272.45</v>
      </c>
      <c r="AC478" s="1">
        <v>950</v>
      </c>
      <c r="AD478" s="1">
        <v>273.95</v>
      </c>
      <c r="AE478" s="1">
        <v>17273.900000000001</v>
      </c>
      <c r="AF478" s="1"/>
    </row>
    <row r="479" spans="2:32" x14ac:dyDescent="0.25">
      <c r="B479" s="1">
        <v>17300</v>
      </c>
      <c r="C479" s="2">
        <v>44630</v>
      </c>
      <c r="D479" s="1">
        <v>377</v>
      </c>
      <c r="E479" s="1">
        <v>267</v>
      </c>
      <c r="F479" s="1">
        <v>1266</v>
      </c>
      <c r="G479" s="1">
        <v>24.81</v>
      </c>
      <c r="H479" s="1">
        <v>365.5</v>
      </c>
      <c r="I479" s="1">
        <v>6.5</v>
      </c>
      <c r="J479" s="1">
        <v>15250</v>
      </c>
      <c r="K479" s="1">
        <v>14400</v>
      </c>
      <c r="L479" s="1">
        <v>50</v>
      </c>
      <c r="M479" s="1">
        <v>363.65</v>
      </c>
      <c r="N479" s="1">
        <v>100</v>
      </c>
      <c r="O479" s="1">
        <v>365.5</v>
      </c>
      <c r="P479" s="1">
        <v>17273.900000000001</v>
      </c>
      <c r="Q479" s="1">
        <v>17300</v>
      </c>
      <c r="R479" s="1">
        <v>44630</v>
      </c>
      <c r="S479" s="1">
        <v>264</v>
      </c>
      <c r="T479" s="1">
        <v>166</v>
      </c>
      <c r="U479" s="1">
        <v>1451</v>
      </c>
      <c r="V479" s="1">
        <v>20.86</v>
      </c>
      <c r="W479" s="1">
        <v>371.65</v>
      </c>
      <c r="X479" s="1">
        <v>-18.75</v>
      </c>
      <c r="Y479" s="1">
        <v>20050</v>
      </c>
      <c r="Z479" s="1">
        <v>15550</v>
      </c>
      <c r="AA479" s="1">
        <v>50</v>
      </c>
      <c r="AB479" s="1">
        <v>370</v>
      </c>
      <c r="AC479" s="1">
        <v>50</v>
      </c>
      <c r="AD479" s="1">
        <v>372.55</v>
      </c>
      <c r="AE479" s="1">
        <v>17273.900000000001</v>
      </c>
      <c r="AF479" s="1"/>
    </row>
    <row r="480" spans="2:32" x14ac:dyDescent="0.25">
      <c r="B480" s="1">
        <v>17300</v>
      </c>
      <c r="C480" s="2">
        <v>44637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2050</v>
      </c>
      <c r="K480" s="1">
        <v>450</v>
      </c>
      <c r="L480" s="1">
        <v>50</v>
      </c>
      <c r="M480" s="1">
        <v>320.60000000000002</v>
      </c>
      <c r="N480" s="1">
        <v>100</v>
      </c>
      <c r="O480" s="1">
        <v>505.6</v>
      </c>
      <c r="P480" s="1">
        <v>17273.900000000001</v>
      </c>
      <c r="Q480" s="1">
        <v>17300</v>
      </c>
      <c r="R480" s="1">
        <v>44637</v>
      </c>
      <c r="S480" s="1">
        <v>13</v>
      </c>
      <c r="T480" s="1">
        <v>6</v>
      </c>
      <c r="U480" s="1">
        <v>41</v>
      </c>
      <c r="V480" s="1">
        <v>20.3</v>
      </c>
      <c r="W480" s="1">
        <v>420</v>
      </c>
      <c r="X480" s="1">
        <v>-30</v>
      </c>
      <c r="Y480" s="1">
        <v>8600</v>
      </c>
      <c r="Z480" s="1">
        <v>3800</v>
      </c>
      <c r="AA480" s="1">
        <v>50</v>
      </c>
      <c r="AB480" s="1">
        <v>414.3</v>
      </c>
      <c r="AC480" s="1">
        <v>400</v>
      </c>
      <c r="AD480" s="1">
        <v>425.3</v>
      </c>
      <c r="AE480" s="1">
        <v>17273.900000000001</v>
      </c>
      <c r="AF480" s="1"/>
    </row>
    <row r="481" spans="2:32" x14ac:dyDescent="0.25">
      <c r="B481" s="1">
        <v>17300</v>
      </c>
      <c r="C481" s="2">
        <v>44644</v>
      </c>
      <c r="D481" s="1">
        <v>127</v>
      </c>
      <c r="E481" s="1">
        <v>94</v>
      </c>
      <c r="F481" s="1">
        <v>339</v>
      </c>
      <c r="G481" s="1">
        <v>23.44</v>
      </c>
      <c r="H481" s="1">
        <v>429.6</v>
      </c>
      <c r="I481" s="1">
        <v>11.100000000000025</v>
      </c>
      <c r="J481" s="1">
        <v>6350</v>
      </c>
      <c r="K481" s="1">
        <v>9100</v>
      </c>
      <c r="L481" s="1">
        <v>150</v>
      </c>
      <c r="M481" s="1">
        <v>426.9</v>
      </c>
      <c r="N481" s="1">
        <v>50</v>
      </c>
      <c r="O481" s="1">
        <v>429.6</v>
      </c>
      <c r="P481" s="1">
        <v>17273.900000000001</v>
      </c>
      <c r="Q481" s="1">
        <v>17300</v>
      </c>
      <c r="R481" s="1">
        <v>44644</v>
      </c>
      <c r="S481" s="1">
        <v>58</v>
      </c>
      <c r="T481" s="1">
        <v>28</v>
      </c>
      <c r="U481" s="1">
        <v>145</v>
      </c>
      <c r="V481" s="1">
        <v>18.190000000000001</v>
      </c>
      <c r="W481" s="1">
        <v>448</v>
      </c>
      <c r="X481" s="1">
        <v>-16.100000000000023</v>
      </c>
      <c r="Y481" s="1">
        <v>5650</v>
      </c>
      <c r="Z481" s="1">
        <v>4600</v>
      </c>
      <c r="AA481" s="1">
        <v>50</v>
      </c>
      <c r="AB481" s="1">
        <v>447</v>
      </c>
      <c r="AC481" s="1">
        <v>150</v>
      </c>
      <c r="AD481" s="1">
        <v>451.1</v>
      </c>
      <c r="AE481" s="1">
        <v>17273.900000000001</v>
      </c>
      <c r="AF481" s="1"/>
    </row>
    <row r="482" spans="2:32" x14ac:dyDescent="0.25">
      <c r="B482" s="1">
        <v>17300</v>
      </c>
      <c r="C482" s="2">
        <v>44651</v>
      </c>
      <c r="D482" s="1">
        <v>9156</v>
      </c>
      <c r="E482" s="1">
        <v>2152</v>
      </c>
      <c r="F482" s="1">
        <v>13545</v>
      </c>
      <c r="G482" s="1">
        <v>23.11</v>
      </c>
      <c r="H482" s="1">
        <v>451.35</v>
      </c>
      <c r="I482" s="1">
        <v>-5</v>
      </c>
      <c r="J482" s="1">
        <v>16250</v>
      </c>
      <c r="K482" s="1">
        <v>44400</v>
      </c>
      <c r="L482" s="1">
        <v>50</v>
      </c>
      <c r="M482" s="1">
        <v>451.05</v>
      </c>
      <c r="N482" s="1">
        <v>50</v>
      </c>
      <c r="O482" s="1">
        <v>452.4</v>
      </c>
      <c r="P482" s="1">
        <v>17273.900000000001</v>
      </c>
      <c r="Q482" s="1">
        <v>17300</v>
      </c>
      <c r="R482" s="1">
        <v>44651</v>
      </c>
      <c r="S482" s="1">
        <v>9071</v>
      </c>
      <c r="T482" s="1">
        <v>5938</v>
      </c>
      <c r="U482" s="1">
        <v>15355</v>
      </c>
      <c r="V482" s="1">
        <v>16.850000000000001</v>
      </c>
      <c r="W482" s="1">
        <v>478.35</v>
      </c>
      <c r="X482" s="1">
        <v>-18.75</v>
      </c>
      <c r="Y482" s="1">
        <v>21100</v>
      </c>
      <c r="Z482" s="1">
        <v>31350</v>
      </c>
      <c r="AA482" s="1">
        <v>50</v>
      </c>
      <c r="AB482" s="1">
        <v>477.05</v>
      </c>
      <c r="AC482" s="1">
        <v>200</v>
      </c>
      <c r="AD482" s="1">
        <v>479.95</v>
      </c>
      <c r="AE482" s="1">
        <v>17273.900000000001</v>
      </c>
      <c r="AF482" s="1"/>
    </row>
    <row r="483" spans="2:32" x14ac:dyDescent="0.25">
      <c r="B483" s="1">
        <v>17300</v>
      </c>
      <c r="C483" s="2">
        <v>44658</v>
      </c>
      <c r="D483" s="1">
        <v>4224</v>
      </c>
      <c r="E483" s="1">
        <v>2902</v>
      </c>
      <c r="F483" s="1">
        <v>2906</v>
      </c>
      <c r="G483" s="1">
        <v>22.61</v>
      </c>
      <c r="H483" s="1">
        <v>468</v>
      </c>
      <c r="I483" s="1">
        <v>-88</v>
      </c>
      <c r="J483" s="1">
        <v>5200</v>
      </c>
      <c r="K483" s="1">
        <v>3050</v>
      </c>
      <c r="L483" s="1">
        <v>400</v>
      </c>
      <c r="M483" s="1">
        <v>459.35</v>
      </c>
      <c r="N483" s="1">
        <v>50</v>
      </c>
      <c r="O483" s="1">
        <v>498.5</v>
      </c>
      <c r="P483" s="1">
        <v>17273.900000000001</v>
      </c>
      <c r="Q483" s="1">
        <v>17300</v>
      </c>
      <c r="R483" s="1">
        <v>44658</v>
      </c>
      <c r="S483" s="1">
        <v>3353</v>
      </c>
      <c r="T483" s="1">
        <v>2000</v>
      </c>
      <c r="U483" s="1">
        <v>2903</v>
      </c>
      <c r="V483" s="1">
        <v>18.059999999999999</v>
      </c>
      <c r="W483" s="1">
        <v>554.65</v>
      </c>
      <c r="X483" s="1">
        <v>-18.350000000000023</v>
      </c>
      <c r="Y483" s="1">
        <v>76150</v>
      </c>
      <c r="Z483" s="1">
        <v>5750</v>
      </c>
      <c r="AA483" s="1">
        <v>50</v>
      </c>
      <c r="AB483" s="1">
        <v>511.9</v>
      </c>
      <c r="AC483" s="1">
        <v>50</v>
      </c>
      <c r="AD483" s="1">
        <v>528.20000000000005</v>
      </c>
      <c r="AE483" s="1">
        <v>17273.900000000001</v>
      </c>
      <c r="AF483" s="1"/>
    </row>
    <row r="484" spans="2:32" x14ac:dyDescent="0.25">
      <c r="B484" s="1">
        <v>0</v>
      </c>
      <c r="C484" s="2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17300</v>
      </c>
      <c r="R484" s="1">
        <v>44672</v>
      </c>
      <c r="S484" s="1">
        <v>0</v>
      </c>
      <c r="T484" s="1">
        <v>0</v>
      </c>
      <c r="U484" s="1">
        <v>0</v>
      </c>
      <c r="V484" s="1">
        <v>21.17</v>
      </c>
      <c r="W484" s="1">
        <v>737.45</v>
      </c>
      <c r="X484" s="1">
        <v>35.150000000000091</v>
      </c>
      <c r="Y484" s="1">
        <v>900</v>
      </c>
      <c r="Z484" s="1">
        <v>200</v>
      </c>
      <c r="AA484" s="1">
        <v>50</v>
      </c>
      <c r="AB484" s="1">
        <v>427.85</v>
      </c>
      <c r="AC484" s="1">
        <v>50</v>
      </c>
      <c r="AD484" s="1">
        <v>1029.95</v>
      </c>
      <c r="AE484" s="1">
        <v>17273.900000000001</v>
      </c>
      <c r="AF484" s="1"/>
    </row>
    <row r="485" spans="2:32" x14ac:dyDescent="0.25">
      <c r="B485" s="1">
        <v>17300</v>
      </c>
      <c r="C485" s="2">
        <v>44679</v>
      </c>
      <c r="D485" s="1">
        <v>278</v>
      </c>
      <c r="E485" s="1">
        <v>69</v>
      </c>
      <c r="F485" s="1">
        <v>235</v>
      </c>
      <c r="G485" s="1">
        <v>22.68</v>
      </c>
      <c r="H485" s="1">
        <v>531.79999999999995</v>
      </c>
      <c r="I485" s="1">
        <v>3.3999999999999773</v>
      </c>
      <c r="J485" s="1">
        <v>5000</v>
      </c>
      <c r="K485" s="1">
        <v>7100</v>
      </c>
      <c r="L485" s="1">
        <v>50</v>
      </c>
      <c r="M485" s="1">
        <v>531.54999999999995</v>
      </c>
      <c r="N485" s="1">
        <v>100</v>
      </c>
      <c r="O485" s="1">
        <v>534.79999999999995</v>
      </c>
      <c r="P485" s="1">
        <v>17273.900000000001</v>
      </c>
      <c r="Q485" s="1">
        <v>17300</v>
      </c>
      <c r="R485" s="1">
        <v>44679</v>
      </c>
      <c r="S485" s="1">
        <v>216</v>
      </c>
      <c r="T485" s="1">
        <v>36</v>
      </c>
      <c r="U485" s="1">
        <v>215</v>
      </c>
      <c r="V485" s="1">
        <v>15.26</v>
      </c>
      <c r="W485" s="1">
        <v>612.75</v>
      </c>
      <c r="X485" s="1">
        <v>-11.350000000000023</v>
      </c>
      <c r="Y485" s="1">
        <v>7850</v>
      </c>
      <c r="Z485" s="1">
        <v>6750</v>
      </c>
      <c r="AA485" s="1">
        <v>300</v>
      </c>
      <c r="AB485" s="1">
        <v>612.5</v>
      </c>
      <c r="AC485" s="1">
        <v>50</v>
      </c>
      <c r="AD485" s="1">
        <v>614.4</v>
      </c>
      <c r="AE485" s="1">
        <v>17273.900000000001</v>
      </c>
      <c r="AF485" s="1"/>
    </row>
    <row r="486" spans="2:32" x14ac:dyDescent="0.25">
      <c r="B486" s="1">
        <v>17350</v>
      </c>
      <c r="C486" s="2">
        <v>44616</v>
      </c>
      <c r="D486" s="1">
        <v>7203</v>
      </c>
      <c r="E486" s="1">
        <v>354</v>
      </c>
      <c r="F486" s="1">
        <v>274496</v>
      </c>
      <c r="G486" s="1">
        <v>23.1</v>
      </c>
      <c r="H486" s="1">
        <v>223.9</v>
      </c>
      <c r="I486" s="1">
        <v>-7.8499999999999943</v>
      </c>
      <c r="J486" s="1">
        <v>62950</v>
      </c>
      <c r="K486" s="1">
        <v>64200</v>
      </c>
      <c r="L486" s="1">
        <v>100</v>
      </c>
      <c r="M486" s="1">
        <v>223.8</v>
      </c>
      <c r="N486" s="1">
        <v>100</v>
      </c>
      <c r="O486" s="1">
        <v>224.6</v>
      </c>
      <c r="P486" s="1">
        <v>17273.900000000001</v>
      </c>
      <c r="Q486" s="1">
        <v>17350</v>
      </c>
      <c r="R486" s="1">
        <v>44616</v>
      </c>
      <c r="S486" s="1">
        <v>16570</v>
      </c>
      <c r="T486" s="1">
        <v>8288</v>
      </c>
      <c r="U486" s="1">
        <v>440354</v>
      </c>
      <c r="V486" s="1">
        <v>19.940000000000001</v>
      </c>
      <c r="W486" s="1">
        <v>151</v>
      </c>
      <c r="X486" s="1">
        <v>-29</v>
      </c>
      <c r="Y486" s="1">
        <v>110050</v>
      </c>
      <c r="Z486" s="1">
        <v>186800</v>
      </c>
      <c r="AA486" s="1">
        <v>600</v>
      </c>
      <c r="AB486" s="1">
        <v>151</v>
      </c>
      <c r="AC486" s="1">
        <v>250</v>
      </c>
      <c r="AD486" s="1">
        <v>151.5</v>
      </c>
      <c r="AE486" s="1">
        <v>17273.900000000001</v>
      </c>
      <c r="AF486" s="1"/>
    </row>
    <row r="487" spans="2:32" x14ac:dyDescent="0.25">
      <c r="B487" s="1">
        <v>17350</v>
      </c>
      <c r="C487" s="2">
        <v>44623</v>
      </c>
      <c r="D487" s="1">
        <v>458</v>
      </c>
      <c r="E487" s="1">
        <v>-88</v>
      </c>
      <c r="F487" s="1">
        <v>6199</v>
      </c>
      <c r="G487" s="1">
        <v>22.89</v>
      </c>
      <c r="H487" s="1">
        <v>302.55</v>
      </c>
      <c r="I487" s="1">
        <v>3.25</v>
      </c>
      <c r="J487" s="1">
        <v>16300</v>
      </c>
      <c r="K487" s="1">
        <v>14150</v>
      </c>
      <c r="L487" s="1">
        <v>200</v>
      </c>
      <c r="M487" s="1">
        <v>301.2</v>
      </c>
      <c r="N487" s="1">
        <v>50</v>
      </c>
      <c r="O487" s="1">
        <v>302.89999999999998</v>
      </c>
      <c r="P487" s="1">
        <v>17273.900000000001</v>
      </c>
      <c r="Q487" s="1">
        <v>17350</v>
      </c>
      <c r="R487" s="1">
        <v>44623</v>
      </c>
      <c r="S487" s="1">
        <v>826</v>
      </c>
      <c r="T487" s="1">
        <v>145</v>
      </c>
      <c r="U487" s="1">
        <v>8714</v>
      </c>
      <c r="V487" s="1">
        <v>19.78</v>
      </c>
      <c r="W487" s="1">
        <v>245</v>
      </c>
      <c r="X487" s="1">
        <v>-36</v>
      </c>
      <c r="Y487" s="1">
        <v>21200</v>
      </c>
      <c r="Z487" s="1">
        <v>28600</v>
      </c>
      <c r="AA487" s="1">
        <v>200</v>
      </c>
      <c r="AB487" s="1">
        <v>245.05</v>
      </c>
      <c r="AC487" s="1">
        <v>50</v>
      </c>
      <c r="AD487" s="1">
        <v>246.1</v>
      </c>
      <c r="AE487" s="1">
        <v>17273.900000000001</v>
      </c>
      <c r="AF487" s="1"/>
    </row>
    <row r="488" spans="2:32" x14ac:dyDescent="0.25">
      <c r="B488" s="1">
        <v>17350</v>
      </c>
      <c r="C488" s="2">
        <v>44637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1950</v>
      </c>
      <c r="K488" s="1">
        <v>150</v>
      </c>
      <c r="L488" s="1">
        <v>100</v>
      </c>
      <c r="M488" s="1">
        <v>340.25</v>
      </c>
      <c r="N488" s="1">
        <v>50</v>
      </c>
      <c r="O488" s="1">
        <v>528.95000000000005</v>
      </c>
      <c r="P488" s="1">
        <v>17273.900000000001</v>
      </c>
      <c r="Q488" s="1">
        <v>17350</v>
      </c>
      <c r="R488" s="1">
        <v>44637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3850</v>
      </c>
      <c r="Z488" s="1">
        <v>750</v>
      </c>
      <c r="AA488" s="1">
        <v>100</v>
      </c>
      <c r="AB488" s="1">
        <v>326.05</v>
      </c>
      <c r="AC488" s="1">
        <v>50</v>
      </c>
      <c r="AD488" s="1">
        <v>501.8</v>
      </c>
      <c r="AE488" s="1">
        <v>17273.900000000001</v>
      </c>
      <c r="AF488" s="1"/>
    </row>
    <row r="489" spans="2:32" x14ac:dyDescent="0.25">
      <c r="B489" s="1">
        <v>17350</v>
      </c>
      <c r="C489" s="2">
        <v>44644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250</v>
      </c>
      <c r="K489" s="1">
        <v>200</v>
      </c>
      <c r="L489" s="1">
        <v>150</v>
      </c>
      <c r="M489" s="1">
        <v>369.7</v>
      </c>
      <c r="N489" s="1">
        <v>150</v>
      </c>
      <c r="O489" s="1">
        <v>800.25</v>
      </c>
      <c r="P489" s="1">
        <v>17273.900000000001</v>
      </c>
      <c r="Q489" s="1">
        <v>17350</v>
      </c>
      <c r="R489" s="1">
        <v>44644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750</v>
      </c>
      <c r="Z489" s="1">
        <v>0</v>
      </c>
      <c r="AA489" s="1">
        <v>150</v>
      </c>
      <c r="AB489" s="1">
        <v>344.85</v>
      </c>
      <c r="AC489" s="1">
        <v>0</v>
      </c>
      <c r="AD489" s="1">
        <v>0</v>
      </c>
      <c r="AE489" s="1">
        <v>17273.900000000001</v>
      </c>
      <c r="AF489" s="1"/>
    </row>
    <row r="490" spans="2:32" x14ac:dyDescent="0.25">
      <c r="B490" s="1">
        <v>17350</v>
      </c>
      <c r="C490" s="2">
        <v>44651</v>
      </c>
      <c r="D490" s="1">
        <v>185</v>
      </c>
      <c r="E490" s="1">
        <v>22</v>
      </c>
      <c r="F490" s="1">
        <v>410</v>
      </c>
      <c r="G490" s="1">
        <v>22.95</v>
      </c>
      <c r="H490" s="1">
        <v>474.5</v>
      </c>
      <c r="I490" s="1">
        <v>6.0500000000000114</v>
      </c>
      <c r="J490" s="1">
        <v>13200</v>
      </c>
      <c r="K490" s="1">
        <v>17600</v>
      </c>
      <c r="L490" s="1">
        <v>50</v>
      </c>
      <c r="M490" s="1">
        <v>469.8</v>
      </c>
      <c r="N490" s="1">
        <v>50</v>
      </c>
      <c r="O490" s="1">
        <v>477</v>
      </c>
      <c r="P490" s="1">
        <v>17273.900000000001</v>
      </c>
      <c r="Q490" s="1">
        <v>17350</v>
      </c>
      <c r="R490" s="1">
        <v>44651</v>
      </c>
      <c r="S490" s="1">
        <v>180</v>
      </c>
      <c r="T490" s="1">
        <v>44</v>
      </c>
      <c r="U490" s="1">
        <v>356</v>
      </c>
      <c r="V490" s="1">
        <v>16.96</v>
      </c>
      <c r="W490" s="1">
        <v>455.65</v>
      </c>
      <c r="X490" s="1">
        <v>-15.650000000000034</v>
      </c>
      <c r="Y490" s="1">
        <v>13500</v>
      </c>
      <c r="Z490" s="1">
        <v>15800</v>
      </c>
      <c r="AA490" s="1">
        <v>50</v>
      </c>
      <c r="AB490" s="1">
        <v>450.05</v>
      </c>
      <c r="AC490" s="1">
        <v>50</v>
      </c>
      <c r="AD490" s="1">
        <v>458.2</v>
      </c>
      <c r="AE490" s="1">
        <v>17273.900000000001</v>
      </c>
      <c r="AF490" s="1"/>
    </row>
    <row r="491" spans="2:32" x14ac:dyDescent="0.25">
      <c r="B491" s="1">
        <v>17350</v>
      </c>
      <c r="C491" s="2">
        <v>44658</v>
      </c>
      <c r="D491" s="1">
        <v>2302</v>
      </c>
      <c r="E491" s="1">
        <v>2000</v>
      </c>
      <c r="F491" s="1">
        <v>2900</v>
      </c>
      <c r="G491" s="1">
        <v>22.13</v>
      </c>
      <c r="H491" s="1">
        <v>479.2</v>
      </c>
      <c r="I491" s="1">
        <v>-22.25</v>
      </c>
      <c r="J491" s="1">
        <v>2850</v>
      </c>
      <c r="K491" s="1">
        <v>2750</v>
      </c>
      <c r="L491" s="1">
        <v>50</v>
      </c>
      <c r="M491" s="1">
        <v>476.5</v>
      </c>
      <c r="N491" s="1">
        <v>1800</v>
      </c>
      <c r="O491" s="1">
        <v>526.35</v>
      </c>
      <c r="P491" s="1">
        <v>17273.900000000001</v>
      </c>
      <c r="Q491" s="1">
        <v>17350</v>
      </c>
      <c r="R491" s="1">
        <v>44658</v>
      </c>
      <c r="S491" s="1">
        <v>3201</v>
      </c>
      <c r="T491" s="1">
        <v>2900</v>
      </c>
      <c r="U491" s="1">
        <v>2903</v>
      </c>
      <c r="V491" s="1">
        <v>15.61</v>
      </c>
      <c r="W491" s="1">
        <v>467.1</v>
      </c>
      <c r="X491" s="1">
        <v>-15.699999999999989</v>
      </c>
      <c r="Y491" s="1">
        <v>2800</v>
      </c>
      <c r="Z491" s="1">
        <v>2900</v>
      </c>
      <c r="AA491" s="1">
        <v>50</v>
      </c>
      <c r="AB491" s="1">
        <v>490.5</v>
      </c>
      <c r="AC491" s="1">
        <v>150</v>
      </c>
      <c r="AD491" s="1">
        <v>513.4</v>
      </c>
      <c r="AE491" s="1">
        <v>17273.900000000001</v>
      </c>
      <c r="AF491" s="1"/>
    </row>
    <row r="492" spans="2:32" x14ac:dyDescent="0.25">
      <c r="B492" s="1">
        <v>17350</v>
      </c>
      <c r="C492" s="2">
        <v>44664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17273.900000000001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/>
    </row>
    <row r="493" spans="2:32" x14ac:dyDescent="0.25">
      <c r="B493" s="1">
        <v>17350</v>
      </c>
      <c r="C493" s="2">
        <v>44679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3050</v>
      </c>
      <c r="K493" s="1">
        <v>4650</v>
      </c>
      <c r="L493" s="1">
        <v>50</v>
      </c>
      <c r="M493" s="1">
        <v>547</v>
      </c>
      <c r="N493" s="1">
        <v>50</v>
      </c>
      <c r="O493" s="1">
        <v>562.45000000000005</v>
      </c>
      <c r="P493" s="1">
        <v>17273.900000000001</v>
      </c>
      <c r="Q493" s="1">
        <v>17350</v>
      </c>
      <c r="R493" s="1">
        <v>44679</v>
      </c>
      <c r="S493" s="1">
        <v>6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7600</v>
      </c>
      <c r="Z493" s="1">
        <v>6800</v>
      </c>
      <c r="AA493" s="1">
        <v>50</v>
      </c>
      <c r="AB493" s="1">
        <v>573.85</v>
      </c>
      <c r="AC493" s="1">
        <v>50</v>
      </c>
      <c r="AD493" s="1">
        <v>589.45000000000005</v>
      </c>
      <c r="AE493" s="1">
        <v>17273.900000000001</v>
      </c>
      <c r="AF493" s="1"/>
    </row>
    <row r="494" spans="2:32" x14ac:dyDescent="0.25">
      <c r="B494" s="1">
        <v>17350</v>
      </c>
      <c r="C494" s="2">
        <v>44630</v>
      </c>
      <c r="D494" s="1">
        <v>42</v>
      </c>
      <c r="E494" s="1">
        <v>29</v>
      </c>
      <c r="F494" s="1">
        <v>208</v>
      </c>
      <c r="G494" s="1">
        <v>24.42</v>
      </c>
      <c r="H494" s="1">
        <v>394.95</v>
      </c>
      <c r="I494" s="1">
        <v>3.3999999999999773</v>
      </c>
      <c r="J494" s="1">
        <v>5850</v>
      </c>
      <c r="K494" s="1">
        <v>3900</v>
      </c>
      <c r="L494" s="1">
        <v>50</v>
      </c>
      <c r="M494" s="1">
        <v>383.6</v>
      </c>
      <c r="N494" s="1">
        <v>100</v>
      </c>
      <c r="O494" s="1">
        <v>392.3</v>
      </c>
      <c r="P494" s="1">
        <v>17273.900000000001</v>
      </c>
      <c r="Q494" s="1">
        <v>17350</v>
      </c>
      <c r="R494" s="1">
        <v>44630</v>
      </c>
      <c r="S494" s="1">
        <v>25</v>
      </c>
      <c r="T494" s="1">
        <v>25</v>
      </c>
      <c r="U494" s="1">
        <v>86</v>
      </c>
      <c r="V494" s="1">
        <v>21.18</v>
      </c>
      <c r="W494" s="1">
        <v>338.5</v>
      </c>
      <c r="X494" s="1">
        <v>-586.1</v>
      </c>
      <c r="Y494" s="1">
        <v>7700</v>
      </c>
      <c r="Z494" s="1">
        <v>4950</v>
      </c>
      <c r="AA494" s="1">
        <v>100</v>
      </c>
      <c r="AB494" s="1">
        <v>338.2</v>
      </c>
      <c r="AC494" s="1">
        <v>100</v>
      </c>
      <c r="AD494" s="1">
        <v>345.95</v>
      </c>
      <c r="AE494" s="1">
        <v>17273.900000000001</v>
      </c>
      <c r="AF494" s="1"/>
    </row>
    <row r="495" spans="2:32" x14ac:dyDescent="0.25">
      <c r="B495" s="1">
        <v>17400</v>
      </c>
      <c r="C495" s="2">
        <v>44623</v>
      </c>
      <c r="D495" s="1">
        <v>2705</v>
      </c>
      <c r="E495" s="1">
        <v>1496</v>
      </c>
      <c r="F495" s="1">
        <v>10552</v>
      </c>
      <c r="G495" s="1">
        <v>22.73</v>
      </c>
      <c r="H495" s="1">
        <v>326.95</v>
      </c>
      <c r="I495" s="1">
        <v>0</v>
      </c>
      <c r="J495" s="1">
        <v>16750</v>
      </c>
      <c r="K495" s="1">
        <v>21700</v>
      </c>
      <c r="L495" s="1">
        <v>50</v>
      </c>
      <c r="M495" s="1">
        <v>325</v>
      </c>
      <c r="N495" s="1">
        <v>50</v>
      </c>
      <c r="O495" s="1">
        <v>326.7</v>
      </c>
      <c r="P495" s="1">
        <v>17273.900000000001</v>
      </c>
      <c r="Q495" s="1">
        <v>17400</v>
      </c>
      <c r="R495" s="1">
        <v>44623</v>
      </c>
      <c r="S495" s="1">
        <v>4886</v>
      </c>
      <c r="T495" s="1">
        <v>2843</v>
      </c>
      <c r="U495" s="1">
        <v>24048</v>
      </c>
      <c r="V495" s="1">
        <v>19.47</v>
      </c>
      <c r="W495" s="1">
        <v>218.2</v>
      </c>
      <c r="X495" s="1">
        <v>-27.25</v>
      </c>
      <c r="Y495" s="1">
        <v>25800</v>
      </c>
      <c r="Z495" s="1">
        <v>34200</v>
      </c>
      <c r="AA495" s="1">
        <v>50</v>
      </c>
      <c r="AB495" s="1">
        <v>218.15</v>
      </c>
      <c r="AC495" s="1">
        <v>200</v>
      </c>
      <c r="AD495" s="1">
        <v>219.15</v>
      </c>
      <c r="AE495" s="1">
        <v>17273.900000000001</v>
      </c>
      <c r="AF495" s="1"/>
    </row>
    <row r="496" spans="2:32" x14ac:dyDescent="0.25">
      <c r="B496" s="1">
        <v>17400</v>
      </c>
      <c r="C496" s="2">
        <v>44630</v>
      </c>
      <c r="D496" s="1">
        <v>172</v>
      </c>
      <c r="E496" s="1">
        <v>56</v>
      </c>
      <c r="F496" s="1">
        <v>557</v>
      </c>
      <c r="G496" s="1">
        <v>24.49</v>
      </c>
      <c r="H496" s="1">
        <v>407.1</v>
      </c>
      <c r="I496" s="1">
        <v>0.35000000000002274</v>
      </c>
      <c r="J496" s="1">
        <v>4200</v>
      </c>
      <c r="K496" s="1">
        <v>3000</v>
      </c>
      <c r="L496" s="1">
        <v>50</v>
      </c>
      <c r="M496" s="1">
        <v>407.55</v>
      </c>
      <c r="N496" s="1">
        <v>50</v>
      </c>
      <c r="O496" s="1">
        <v>412.65</v>
      </c>
      <c r="P496" s="1">
        <v>17273.900000000001</v>
      </c>
      <c r="Q496" s="1">
        <v>17400</v>
      </c>
      <c r="R496" s="1">
        <v>44630</v>
      </c>
      <c r="S496" s="1">
        <v>304</v>
      </c>
      <c r="T496" s="1">
        <v>152</v>
      </c>
      <c r="U496" s="1">
        <v>811</v>
      </c>
      <c r="V496" s="1">
        <v>20.61</v>
      </c>
      <c r="W496" s="1">
        <v>318.75</v>
      </c>
      <c r="X496" s="1">
        <v>-7</v>
      </c>
      <c r="Y496" s="1">
        <v>17200</v>
      </c>
      <c r="Z496" s="1">
        <v>16400</v>
      </c>
      <c r="AA496" s="1">
        <v>50</v>
      </c>
      <c r="AB496" s="1">
        <v>310.75</v>
      </c>
      <c r="AC496" s="1">
        <v>50</v>
      </c>
      <c r="AD496" s="1">
        <v>317.89999999999998</v>
      </c>
      <c r="AE496" s="1">
        <v>17273.900000000001</v>
      </c>
      <c r="AF496" s="1"/>
    </row>
    <row r="497" spans="2:32" x14ac:dyDescent="0.25">
      <c r="B497" s="1">
        <v>17400</v>
      </c>
      <c r="C497" s="2">
        <v>44644</v>
      </c>
      <c r="D497" s="1">
        <v>10</v>
      </c>
      <c r="E497" s="1">
        <v>2</v>
      </c>
      <c r="F497" s="1">
        <v>12</v>
      </c>
      <c r="G497" s="1">
        <v>22.91</v>
      </c>
      <c r="H497" s="1">
        <v>464.7</v>
      </c>
      <c r="I497" s="1">
        <v>-10.699999999999989</v>
      </c>
      <c r="J497" s="1">
        <v>3700</v>
      </c>
      <c r="K497" s="1">
        <v>3350</v>
      </c>
      <c r="L497" s="1">
        <v>50</v>
      </c>
      <c r="M497" s="1">
        <v>463.45</v>
      </c>
      <c r="N497" s="1">
        <v>300</v>
      </c>
      <c r="O497" s="1">
        <v>478.4</v>
      </c>
      <c r="P497" s="1">
        <v>17273.900000000001</v>
      </c>
      <c r="Q497" s="1">
        <v>17400</v>
      </c>
      <c r="R497" s="1">
        <v>44644</v>
      </c>
      <c r="S497" s="1">
        <v>53</v>
      </c>
      <c r="T497" s="1">
        <v>5</v>
      </c>
      <c r="U497" s="1">
        <v>39</v>
      </c>
      <c r="V497" s="1">
        <v>18.04</v>
      </c>
      <c r="W497" s="1">
        <v>396</v>
      </c>
      <c r="X497" s="1">
        <v>-8</v>
      </c>
      <c r="Y497" s="1">
        <v>3400</v>
      </c>
      <c r="Z497" s="1">
        <v>4700</v>
      </c>
      <c r="AA497" s="1">
        <v>300</v>
      </c>
      <c r="AB497" s="1">
        <v>381</v>
      </c>
      <c r="AC497" s="1">
        <v>100</v>
      </c>
      <c r="AD497" s="1">
        <v>395.95</v>
      </c>
      <c r="AE497" s="1">
        <v>17273.900000000001</v>
      </c>
      <c r="AF497" s="1"/>
    </row>
    <row r="498" spans="2:32" x14ac:dyDescent="0.25">
      <c r="B498" s="1">
        <v>17400</v>
      </c>
      <c r="C498" s="2">
        <v>44651</v>
      </c>
      <c r="D498" s="1">
        <v>4346</v>
      </c>
      <c r="E498" s="1">
        <v>180</v>
      </c>
      <c r="F498" s="1">
        <v>3212</v>
      </c>
      <c r="G498" s="1">
        <v>22.94</v>
      </c>
      <c r="H498" s="1">
        <v>496.3</v>
      </c>
      <c r="I498" s="1">
        <v>-0.34999999999996589</v>
      </c>
      <c r="J498" s="1">
        <v>15250</v>
      </c>
      <c r="K498" s="1">
        <v>20550</v>
      </c>
      <c r="L498" s="1">
        <v>150</v>
      </c>
      <c r="M498" s="1">
        <v>493.35</v>
      </c>
      <c r="N498" s="1">
        <v>50</v>
      </c>
      <c r="O498" s="1">
        <v>495.9</v>
      </c>
      <c r="P498" s="1">
        <v>17273.900000000001</v>
      </c>
      <c r="Q498" s="1">
        <v>17400</v>
      </c>
      <c r="R498" s="1">
        <v>44651</v>
      </c>
      <c r="S498" s="1">
        <v>5534</v>
      </c>
      <c r="T498" s="1">
        <v>1057</v>
      </c>
      <c r="U498" s="1">
        <v>7662</v>
      </c>
      <c r="V498" s="1">
        <v>16.829999999999998</v>
      </c>
      <c r="W498" s="1">
        <v>426.35</v>
      </c>
      <c r="X498" s="1">
        <v>-16.349999999999966</v>
      </c>
      <c r="Y498" s="1">
        <v>29300</v>
      </c>
      <c r="Z498" s="1">
        <v>25300</v>
      </c>
      <c r="AA498" s="1">
        <v>50</v>
      </c>
      <c r="AB498" s="1">
        <v>425</v>
      </c>
      <c r="AC498" s="1">
        <v>100</v>
      </c>
      <c r="AD498" s="1">
        <v>426.75</v>
      </c>
      <c r="AE498" s="1">
        <v>17273.900000000001</v>
      </c>
      <c r="AF498" s="1"/>
    </row>
    <row r="499" spans="2:32" x14ac:dyDescent="0.25">
      <c r="B499" s="1">
        <v>17400</v>
      </c>
      <c r="C499" s="2">
        <v>44658</v>
      </c>
      <c r="D499" s="1">
        <v>13309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350</v>
      </c>
      <c r="K499" s="1">
        <v>1050</v>
      </c>
      <c r="L499" s="1">
        <v>300</v>
      </c>
      <c r="M499" s="1">
        <v>373.9</v>
      </c>
      <c r="N499" s="1">
        <v>50</v>
      </c>
      <c r="O499" s="1">
        <v>541.1</v>
      </c>
      <c r="P499" s="1">
        <v>17273.900000000001</v>
      </c>
      <c r="Q499" s="1">
        <v>17400</v>
      </c>
      <c r="R499" s="1">
        <v>44658</v>
      </c>
      <c r="S499" s="1">
        <v>13343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1100</v>
      </c>
      <c r="Z499" s="1">
        <v>1000</v>
      </c>
      <c r="AA499" s="1">
        <v>150</v>
      </c>
      <c r="AB499" s="1">
        <v>445.1</v>
      </c>
      <c r="AC499" s="1">
        <v>50</v>
      </c>
      <c r="AD499" s="1">
        <v>475.85</v>
      </c>
      <c r="AE499" s="1">
        <v>17273.900000000001</v>
      </c>
      <c r="AF499" s="1"/>
    </row>
    <row r="500" spans="2:32" x14ac:dyDescent="0.25">
      <c r="B500" s="1">
        <v>17400</v>
      </c>
      <c r="C500" s="2">
        <v>44679</v>
      </c>
      <c r="D500" s="1">
        <v>157</v>
      </c>
      <c r="E500" s="1">
        <v>21</v>
      </c>
      <c r="F500" s="1">
        <v>93</v>
      </c>
      <c r="G500" s="1">
        <v>22.48</v>
      </c>
      <c r="H500" s="1">
        <v>577.25</v>
      </c>
      <c r="I500" s="1">
        <v>7.6000000000000227</v>
      </c>
      <c r="J500" s="1">
        <v>3450</v>
      </c>
      <c r="K500" s="1">
        <v>7300</v>
      </c>
      <c r="L500" s="1">
        <v>50</v>
      </c>
      <c r="M500" s="1">
        <v>573.29999999999995</v>
      </c>
      <c r="N500" s="1">
        <v>50</v>
      </c>
      <c r="O500" s="1">
        <v>578.9</v>
      </c>
      <c r="P500" s="1">
        <v>17273.900000000001</v>
      </c>
      <c r="Q500" s="1">
        <v>17400</v>
      </c>
      <c r="R500" s="1">
        <v>44679</v>
      </c>
      <c r="S500" s="1">
        <v>150</v>
      </c>
      <c r="T500" s="1">
        <v>9</v>
      </c>
      <c r="U500" s="1">
        <v>65</v>
      </c>
      <c r="V500" s="1">
        <v>15.18</v>
      </c>
      <c r="W500" s="1">
        <v>555</v>
      </c>
      <c r="X500" s="1">
        <v>-11.299999999999955</v>
      </c>
      <c r="Y500" s="1">
        <v>3950</v>
      </c>
      <c r="Z500" s="1">
        <v>4600</v>
      </c>
      <c r="AA500" s="1">
        <v>50</v>
      </c>
      <c r="AB500" s="1">
        <v>550.15</v>
      </c>
      <c r="AC500" s="1">
        <v>50</v>
      </c>
      <c r="AD500" s="1">
        <v>556.29999999999995</v>
      </c>
      <c r="AE500" s="1">
        <v>17273.900000000001</v>
      </c>
      <c r="AF500" s="1"/>
    </row>
    <row r="501" spans="2:32" x14ac:dyDescent="0.25">
      <c r="B501" s="1">
        <v>17400</v>
      </c>
      <c r="C501" s="2">
        <v>44616</v>
      </c>
      <c r="D501" s="1">
        <v>35282</v>
      </c>
      <c r="E501" s="1">
        <v>-2282</v>
      </c>
      <c r="F501" s="1">
        <v>435969</v>
      </c>
      <c r="G501" s="1">
        <v>22.85</v>
      </c>
      <c r="H501" s="1">
        <v>250.5</v>
      </c>
      <c r="I501" s="1">
        <v>-6.8500000000000227</v>
      </c>
      <c r="J501" s="1">
        <v>78100</v>
      </c>
      <c r="K501" s="1">
        <v>84250</v>
      </c>
      <c r="L501" s="1">
        <v>150</v>
      </c>
      <c r="M501" s="1">
        <v>249.9</v>
      </c>
      <c r="N501" s="1">
        <v>50</v>
      </c>
      <c r="O501" s="1">
        <v>250.6</v>
      </c>
      <c r="P501" s="1">
        <v>17273.900000000001</v>
      </c>
      <c r="Q501" s="1">
        <v>17400</v>
      </c>
      <c r="R501" s="1">
        <v>44616</v>
      </c>
      <c r="S501" s="1">
        <v>63424</v>
      </c>
      <c r="T501" s="1">
        <v>9116</v>
      </c>
      <c r="U501" s="1">
        <v>947238</v>
      </c>
      <c r="V501" s="1">
        <v>19.690000000000001</v>
      </c>
      <c r="W501" s="1">
        <v>127.3</v>
      </c>
      <c r="X501" s="1">
        <v>-26.500000000000014</v>
      </c>
      <c r="Y501" s="1">
        <v>203100</v>
      </c>
      <c r="Z501" s="1">
        <v>377850</v>
      </c>
      <c r="AA501" s="1">
        <v>150</v>
      </c>
      <c r="AB501" s="1">
        <v>127.3</v>
      </c>
      <c r="AC501" s="1">
        <v>600</v>
      </c>
      <c r="AD501" s="1">
        <v>127.75</v>
      </c>
      <c r="AE501" s="1">
        <v>17273.900000000001</v>
      </c>
      <c r="AF501" s="1"/>
    </row>
    <row r="502" spans="2:32" x14ac:dyDescent="0.25">
      <c r="B502" s="1">
        <v>17400</v>
      </c>
      <c r="C502" s="2">
        <v>44637</v>
      </c>
      <c r="D502" s="1">
        <v>23</v>
      </c>
      <c r="E502" s="1">
        <v>3</v>
      </c>
      <c r="F502" s="1">
        <v>18</v>
      </c>
      <c r="G502" s="1">
        <v>24.06</v>
      </c>
      <c r="H502" s="1">
        <v>450.6</v>
      </c>
      <c r="I502" s="1">
        <v>31.600000000000023</v>
      </c>
      <c r="J502" s="1">
        <v>2700</v>
      </c>
      <c r="K502" s="1">
        <v>1900</v>
      </c>
      <c r="L502" s="1">
        <v>50</v>
      </c>
      <c r="M502" s="1">
        <v>434.2</v>
      </c>
      <c r="N502" s="1">
        <v>300</v>
      </c>
      <c r="O502" s="1">
        <v>463.3</v>
      </c>
      <c r="P502" s="1">
        <v>17273.900000000001</v>
      </c>
      <c r="Q502" s="1">
        <v>17400</v>
      </c>
      <c r="R502" s="1">
        <v>44637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7900</v>
      </c>
      <c r="Z502" s="1">
        <v>100</v>
      </c>
      <c r="AA502" s="1">
        <v>50</v>
      </c>
      <c r="AB502" s="1">
        <v>277.10000000000002</v>
      </c>
      <c r="AC502" s="1">
        <v>50</v>
      </c>
      <c r="AD502" s="1">
        <v>390.5</v>
      </c>
      <c r="AE502" s="1">
        <v>17273.900000000001</v>
      </c>
      <c r="AF502" s="1"/>
    </row>
    <row r="503" spans="2:32" x14ac:dyDescent="0.25">
      <c r="B503" s="1">
        <v>17450</v>
      </c>
      <c r="C503" s="2">
        <v>44630</v>
      </c>
      <c r="D503" s="1">
        <v>9</v>
      </c>
      <c r="E503" s="1">
        <v>3</v>
      </c>
      <c r="F503" s="1">
        <v>27</v>
      </c>
      <c r="G503" s="1">
        <v>24.2</v>
      </c>
      <c r="H503" s="1">
        <v>433.95</v>
      </c>
      <c r="I503" s="1">
        <v>-4</v>
      </c>
      <c r="J503" s="1">
        <v>3000</v>
      </c>
      <c r="K503" s="1">
        <v>2200</v>
      </c>
      <c r="L503" s="1">
        <v>50</v>
      </c>
      <c r="M503" s="1">
        <v>427.6</v>
      </c>
      <c r="N503" s="1">
        <v>50</v>
      </c>
      <c r="O503" s="1">
        <v>439.75</v>
      </c>
      <c r="P503" s="1">
        <v>17273.900000000001</v>
      </c>
      <c r="Q503" s="1">
        <v>17450</v>
      </c>
      <c r="R503" s="1">
        <v>44630</v>
      </c>
      <c r="S503" s="1">
        <v>31</v>
      </c>
      <c r="T503" s="1">
        <v>16</v>
      </c>
      <c r="U503" s="1">
        <v>157</v>
      </c>
      <c r="V503" s="1">
        <v>20.8</v>
      </c>
      <c r="W503" s="1">
        <v>290.05</v>
      </c>
      <c r="X503" s="1">
        <v>-20.899999999999977</v>
      </c>
      <c r="Y503" s="1">
        <v>15900</v>
      </c>
      <c r="Z503" s="1">
        <v>13550</v>
      </c>
      <c r="AA503" s="1">
        <v>50</v>
      </c>
      <c r="AB503" s="1">
        <v>287.64999999999998</v>
      </c>
      <c r="AC503" s="1">
        <v>100</v>
      </c>
      <c r="AD503" s="1">
        <v>295.05</v>
      </c>
      <c r="AE503" s="1">
        <v>17273.900000000001</v>
      </c>
      <c r="AF503" s="1"/>
    </row>
    <row r="504" spans="2:32" x14ac:dyDescent="0.25">
      <c r="B504" s="1">
        <v>17450</v>
      </c>
      <c r="C504" s="2">
        <v>44637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150</v>
      </c>
      <c r="K504" s="1">
        <v>150</v>
      </c>
      <c r="L504" s="1">
        <v>50</v>
      </c>
      <c r="M504" s="1">
        <v>375.3</v>
      </c>
      <c r="N504" s="1">
        <v>50</v>
      </c>
      <c r="O504" s="1">
        <v>598.65</v>
      </c>
      <c r="P504" s="1">
        <v>17273.900000000001</v>
      </c>
      <c r="Q504" s="1">
        <v>17450</v>
      </c>
      <c r="R504" s="1">
        <v>44637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16400</v>
      </c>
      <c r="Z504" s="1">
        <v>2050</v>
      </c>
      <c r="AA504" s="1">
        <v>100</v>
      </c>
      <c r="AB504" s="1">
        <v>284.8</v>
      </c>
      <c r="AC504" s="1">
        <v>100</v>
      </c>
      <c r="AD504" s="1">
        <v>575.15</v>
      </c>
      <c r="AE504" s="1">
        <v>17273.900000000001</v>
      </c>
      <c r="AF504" s="1"/>
    </row>
    <row r="505" spans="2:32" x14ac:dyDescent="0.25">
      <c r="B505" s="1">
        <v>17450</v>
      </c>
      <c r="C505" s="2">
        <v>44651</v>
      </c>
      <c r="D505" s="1">
        <v>127</v>
      </c>
      <c r="E505" s="1">
        <v>-1</v>
      </c>
      <c r="F505" s="1">
        <v>50</v>
      </c>
      <c r="G505" s="1">
        <v>22.77</v>
      </c>
      <c r="H505" s="1">
        <v>519</v>
      </c>
      <c r="I505" s="1">
        <v>-6.5499999999999545</v>
      </c>
      <c r="J505" s="1">
        <v>5000</v>
      </c>
      <c r="K505" s="1">
        <v>4750</v>
      </c>
      <c r="L505" s="1">
        <v>100</v>
      </c>
      <c r="M505" s="1">
        <v>510.5</v>
      </c>
      <c r="N505" s="1">
        <v>600</v>
      </c>
      <c r="O505" s="1">
        <v>528.70000000000005</v>
      </c>
      <c r="P505" s="1">
        <v>17273.900000000001</v>
      </c>
      <c r="Q505" s="1">
        <v>17450</v>
      </c>
      <c r="R505" s="1">
        <v>44651</v>
      </c>
      <c r="S505" s="1">
        <v>88</v>
      </c>
      <c r="T505" s="1">
        <v>15</v>
      </c>
      <c r="U505" s="1">
        <v>89</v>
      </c>
      <c r="V505" s="1">
        <v>17.07</v>
      </c>
      <c r="W505" s="1">
        <v>394.2</v>
      </c>
      <c r="X505" s="1">
        <v>-20.050000000000011</v>
      </c>
      <c r="Y505" s="1">
        <v>13150</v>
      </c>
      <c r="Z505" s="1">
        <v>15500</v>
      </c>
      <c r="AA505" s="1">
        <v>50</v>
      </c>
      <c r="AB505" s="1">
        <v>394.25</v>
      </c>
      <c r="AC505" s="1">
        <v>50</v>
      </c>
      <c r="AD505" s="1">
        <v>402.4</v>
      </c>
      <c r="AE505" s="1">
        <v>17273.900000000001</v>
      </c>
      <c r="AF505" s="1"/>
    </row>
    <row r="506" spans="2:32" x14ac:dyDescent="0.25">
      <c r="B506" s="1">
        <v>17450</v>
      </c>
      <c r="C506" s="2">
        <v>44658</v>
      </c>
      <c r="D506" s="1">
        <v>13300</v>
      </c>
      <c r="E506" s="1">
        <v>0</v>
      </c>
      <c r="F506" s="1">
        <v>2</v>
      </c>
      <c r="G506" s="1">
        <v>23.27</v>
      </c>
      <c r="H506" s="1">
        <v>555.9</v>
      </c>
      <c r="I506" s="1">
        <v>-0.80000000000006821</v>
      </c>
      <c r="J506" s="1">
        <v>2850</v>
      </c>
      <c r="K506" s="1">
        <v>2750</v>
      </c>
      <c r="L506" s="1">
        <v>100</v>
      </c>
      <c r="M506" s="1">
        <v>525</v>
      </c>
      <c r="N506" s="1">
        <v>900</v>
      </c>
      <c r="O506" s="1">
        <v>574.04999999999995</v>
      </c>
      <c r="P506" s="1">
        <v>17273.900000000001</v>
      </c>
      <c r="Q506" s="1">
        <v>17450</v>
      </c>
      <c r="R506" s="1">
        <v>44658</v>
      </c>
      <c r="S506" s="1">
        <v>13300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100</v>
      </c>
      <c r="Z506" s="1">
        <v>1050</v>
      </c>
      <c r="AA506" s="1">
        <v>50</v>
      </c>
      <c r="AB506" s="1">
        <v>328.15</v>
      </c>
      <c r="AC506" s="1">
        <v>50</v>
      </c>
      <c r="AD506" s="1">
        <v>450.65</v>
      </c>
      <c r="AE506" s="1">
        <v>17273.900000000001</v>
      </c>
      <c r="AF506" s="1"/>
    </row>
    <row r="507" spans="2:32" x14ac:dyDescent="0.25">
      <c r="B507" s="1">
        <v>17450</v>
      </c>
      <c r="C507" s="2">
        <v>44679</v>
      </c>
      <c r="D507" s="1">
        <v>1</v>
      </c>
      <c r="E507" s="1">
        <v>1</v>
      </c>
      <c r="F507" s="1">
        <v>3</v>
      </c>
      <c r="G507" s="1">
        <v>21.32</v>
      </c>
      <c r="H507" s="1">
        <v>564.15</v>
      </c>
      <c r="I507" s="1">
        <v>79.75</v>
      </c>
      <c r="J507" s="1">
        <v>2350</v>
      </c>
      <c r="K507" s="1">
        <v>4850</v>
      </c>
      <c r="L507" s="1">
        <v>50</v>
      </c>
      <c r="M507" s="1">
        <v>589.29999999999995</v>
      </c>
      <c r="N507" s="1">
        <v>50</v>
      </c>
      <c r="O507" s="1">
        <v>610.54999999999995</v>
      </c>
      <c r="P507" s="1">
        <v>17273.900000000001</v>
      </c>
      <c r="Q507" s="1">
        <v>17450</v>
      </c>
      <c r="R507" s="1">
        <v>44679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50</v>
      </c>
      <c r="Z507" s="1">
        <v>5450</v>
      </c>
      <c r="AA507" s="1">
        <v>50</v>
      </c>
      <c r="AB507" s="1">
        <v>516.15</v>
      </c>
      <c r="AC507" s="1">
        <v>50</v>
      </c>
      <c r="AD507" s="1">
        <v>534.65</v>
      </c>
      <c r="AE507" s="1">
        <v>17273.900000000001</v>
      </c>
      <c r="AF507" s="1"/>
    </row>
    <row r="508" spans="2:32" x14ac:dyDescent="0.25">
      <c r="B508" s="1">
        <v>17450</v>
      </c>
      <c r="C508" s="2">
        <v>44616</v>
      </c>
      <c r="D508" s="1">
        <v>2125</v>
      </c>
      <c r="E508" s="1">
        <v>647</v>
      </c>
      <c r="F508" s="1">
        <v>33770</v>
      </c>
      <c r="G508" s="1">
        <v>22.72</v>
      </c>
      <c r="H508" s="1">
        <v>279.35000000000002</v>
      </c>
      <c r="I508" s="1">
        <v>-8.7999999999999545</v>
      </c>
      <c r="J508" s="1">
        <v>42650</v>
      </c>
      <c r="K508" s="1">
        <v>31050</v>
      </c>
      <c r="L508" s="1">
        <v>50</v>
      </c>
      <c r="M508" s="1">
        <v>279</v>
      </c>
      <c r="N508" s="1">
        <v>50</v>
      </c>
      <c r="O508" s="1">
        <v>279.60000000000002</v>
      </c>
      <c r="P508" s="1">
        <v>17273.900000000001</v>
      </c>
      <c r="Q508" s="1">
        <v>17450</v>
      </c>
      <c r="R508" s="1">
        <v>44616</v>
      </c>
      <c r="S508" s="1">
        <v>9391</v>
      </c>
      <c r="T508" s="1">
        <v>1570</v>
      </c>
      <c r="U508" s="1">
        <v>232946</v>
      </c>
      <c r="V508" s="1">
        <v>19.43</v>
      </c>
      <c r="W508" s="1">
        <v>106.1</v>
      </c>
      <c r="X508" s="1">
        <v>-24.450000000000017</v>
      </c>
      <c r="Y508" s="1">
        <v>113000</v>
      </c>
      <c r="Z508" s="1">
        <v>112250</v>
      </c>
      <c r="AA508" s="1">
        <v>50</v>
      </c>
      <c r="AB508" s="1">
        <v>106.05</v>
      </c>
      <c r="AC508" s="1">
        <v>50</v>
      </c>
      <c r="AD508" s="1">
        <v>106.6</v>
      </c>
      <c r="AE508" s="1">
        <v>17273.900000000001</v>
      </c>
      <c r="AF508" s="1"/>
    </row>
    <row r="509" spans="2:32" x14ac:dyDescent="0.25">
      <c r="B509" s="1">
        <v>17450</v>
      </c>
      <c r="C509" s="2">
        <v>44623</v>
      </c>
      <c r="D509" s="1">
        <v>166</v>
      </c>
      <c r="E509" s="1">
        <v>-31</v>
      </c>
      <c r="F509" s="1">
        <v>641</v>
      </c>
      <c r="G509" s="1">
        <v>22.41</v>
      </c>
      <c r="H509" s="1">
        <v>345.5</v>
      </c>
      <c r="I509" s="1">
        <v>-1.0500000000000114</v>
      </c>
      <c r="J509" s="1">
        <v>14200</v>
      </c>
      <c r="K509" s="1">
        <v>10600</v>
      </c>
      <c r="L509" s="1">
        <v>50</v>
      </c>
      <c r="M509" s="1">
        <v>347.1</v>
      </c>
      <c r="N509" s="1">
        <v>100</v>
      </c>
      <c r="O509" s="1">
        <v>356.6</v>
      </c>
      <c r="P509" s="1">
        <v>17273.900000000001</v>
      </c>
      <c r="Q509" s="1">
        <v>17450</v>
      </c>
      <c r="R509" s="1">
        <v>44623</v>
      </c>
      <c r="S509" s="1">
        <v>2140</v>
      </c>
      <c r="T509" s="1">
        <v>1870</v>
      </c>
      <c r="U509" s="1">
        <v>5802</v>
      </c>
      <c r="V509" s="1">
        <v>19.239999999999998</v>
      </c>
      <c r="W509" s="1">
        <v>193</v>
      </c>
      <c r="X509" s="1">
        <v>-27</v>
      </c>
      <c r="Y509" s="1">
        <v>27300</v>
      </c>
      <c r="Z509" s="1">
        <v>20500</v>
      </c>
      <c r="AA509" s="1">
        <v>50</v>
      </c>
      <c r="AB509" s="1">
        <v>192.7</v>
      </c>
      <c r="AC509" s="1">
        <v>50</v>
      </c>
      <c r="AD509" s="1">
        <v>194</v>
      </c>
      <c r="AE509" s="1">
        <v>17273.900000000001</v>
      </c>
      <c r="AF509" s="1"/>
    </row>
    <row r="510" spans="2:32" x14ac:dyDescent="0.25">
      <c r="B510" s="1">
        <v>17450</v>
      </c>
      <c r="C510" s="2">
        <v>44644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200</v>
      </c>
      <c r="K510" s="1">
        <v>0</v>
      </c>
      <c r="L510" s="1">
        <v>100</v>
      </c>
      <c r="M510" s="1">
        <v>424.65</v>
      </c>
      <c r="N510" s="1">
        <v>0</v>
      </c>
      <c r="O510" s="1">
        <v>0</v>
      </c>
      <c r="P510" s="1">
        <v>17273.900000000001</v>
      </c>
      <c r="Q510" s="1">
        <v>17450</v>
      </c>
      <c r="R510" s="1">
        <v>44644</v>
      </c>
      <c r="S510" s="1">
        <v>4</v>
      </c>
      <c r="T510" s="1">
        <v>2</v>
      </c>
      <c r="U510" s="1">
        <v>3</v>
      </c>
      <c r="V510" s="1">
        <v>19.45</v>
      </c>
      <c r="W510" s="1">
        <v>401.1</v>
      </c>
      <c r="X510" s="1">
        <v>-55</v>
      </c>
      <c r="Y510" s="1">
        <v>350</v>
      </c>
      <c r="Z510" s="1">
        <v>900</v>
      </c>
      <c r="AA510" s="1">
        <v>100</v>
      </c>
      <c r="AB510" s="1">
        <v>344.45</v>
      </c>
      <c r="AC510" s="1">
        <v>100</v>
      </c>
      <c r="AD510" s="1">
        <v>379.25</v>
      </c>
      <c r="AE510" s="1">
        <v>17273.900000000001</v>
      </c>
      <c r="AF510" s="1"/>
    </row>
    <row r="511" spans="2:32" x14ac:dyDescent="0.25">
      <c r="B511" s="1">
        <v>17500</v>
      </c>
      <c r="C511" s="2">
        <v>44924</v>
      </c>
      <c r="D511" s="1">
        <v>2744</v>
      </c>
      <c r="E511" s="1">
        <v>259</v>
      </c>
      <c r="F511" s="1">
        <v>385</v>
      </c>
      <c r="G511" s="1">
        <v>24.45</v>
      </c>
      <c r="H511" s="1">
        <v>978</v>
      </c>
      <c r="I511" s="1">
        <v>6.7999999999999545</v>
      </c>
      <c r="J511" s="1">
        <v>6200</v>
      </c>
      <c r="K511" s="1">
        <v>3250</v>
      </c>
      <c r="L511" s="1">
        <v>50</v>
      </c>
      <c r="M511" s="1">
        <v>934.95</v>
      </c>
      <c r="N511" s="1">
        <v>750</v>
      </c>
      <c r="O511" s="1">
        <v>989.7</v>
      </c>
      <c r="P511" s="1">
        <v>17273.900000000001</v>
      </c>
      <c r="Q511" s="1">
        <v>17500</v>
      </c>
      <c r="R511" s="1">
        <v>44924</v>
      </c>
      <c r="S511" s="1">
        <v>1255</v>
      </c>
      <c r="T511" s="1">
        <v>90</v>
      </c>
      <c r="U511" s="1">
        <v>188</v>
      </c>
      <c r="V511" s="1">
        <v>7.28</v>
      </c>
      <c r="W511" s="1">
        <v>1300</v>
      </c>
      <c r="X511" s="1">
        <v>-13.049999999999955</v>
      </c>
      <c r="Y511" s="1">
        <v>9050</v>
      </c>
      <c r="Z511" s="1">
        <v>1900</v>
      </c>
      <c r="AA511" s="1">
        <v>50</v>
      </c>
      <c r="AB511" s="1">
        <v>1287</v>
      </c>
      <c r="AC511" s="1">
        <v>50</v>
      </c>
      <c r="AD511" s="1">
        <v>1300</v>
      </c>
      <c r="AE511" s="1">
        <v>17273.900000000001</v>
      </c>
      <c r="AF511" s="1"/>
    </row>
    <row r="512" spans="2:32" x14ac:dyDescent="0.25">
      <c r="B512" s="1">
        <v>17500</v>
      </c>
      <c r="C512" s="2">
        <v>44637</v>
      </c>
      <c r="D512" s="1">
        <v>4</v>
      </c>
      <c r="E512" s="1">
        <v>0</v>
      </c>
      <c r="F512" s="1">
        <v>1</v>
      </c>
      <c r="G512" s="1">
        <v>5.16</v>
      </c>
      <c r="H512" s="1">
        <v>154.44999999999999</v>
      </c>
      <c r="I512" s="1">
        <v>-166.75</v>
      </c>
      <c r="J512" s="1">
        <v>1150</v>
      </c>
      <c r="K512" s="1">
        <v>0</v>
      </c>
      <c r="L512" s="1">
        <v>100</v>
      </c>
      <c r="M512" s="1">
        <v>361</v>
      </c>
      <c r="N512" s="1">
        <v>0</v>
      </c>
      <c r="O512" s="1">
        <v>0</v>
      </c>
      <c r="P512" s="1">
        <v>17273.900000000001</v>
      </c>
      <c r="Q512" s="1">
        <v>17500</v>
      </c>
      <c r="R512" s="1">
        <v>44637</v>
      </c>
      <c r="S512" s="1">
        <v>81</v>
      </c>
      <c r="T512" s="1">
        <v>13</v>
      </c>
      <c r="U512" s="1">
        <v>143</v>
      </c>
      <c r="V512" s="1">
        <v>19.29</v>
      </c>
      <c r="W512" s="1">
        <v>307.55</v>
      </c>
      <c r="X512" s="1">
        <v>-23.75</v>
      </c>
      <c r="Y512" s="1">
        <v>29950</v>
      </c>
      <c r="Z512" s="1">
        <v>6150</v>
      </c>
      <c r="AA512" s="1">
        <v>250</v>
      </c>
      <c r="AB512" s="1">
        <v>311.25</v>
      </c>
      <c r="AC512" s="1">
        <v>500</v>
      </c>
      <c r="AD512" s="1">
        <v>316.85000000000002</v>
      </c>
      <c r="AE512" s="1">
        <v>17273.900000000001</v>
      </c>
      <c r="AF512" s="1"/>
    </row>
    <row r="513" spans="2:32" x14ac:dyDescent="0.25">
      <c r="B513" s="1">
        <v>17500</v>
      </c>
      <c r="C513" s="2">
        <v>44658</v>
      </c>
      <c r="D513" s="1">
        <v>4505</v>
      </c>
      <c r="E513" s="1">
        <v>0</v>
      </c>
      <c r="F513" s="1">
        <v>2</v>
      </c>
      <c r="G513" s="1">
        <v>21.83</v>
      </c>
      <c r="H513" s="1">
        <v>545</v>
      </c>
      <c r="I513" s="1">
        <v>2.3500000000000227</v>
      </c>
      <c r="J513" s="1">
        <v>2450</v>
      </c>
      <c r="K513" s="1">
        <v>2700</v>
      </c>
      <c r="L513" s="1">
        <v>500</v>
      </c>
      <c r="M513" s="1">
        <v>545.35</v>
      </c>
      <c r="N513" s="1">
        <v>50</v>
      </c>
      <c r="O513" s="1">
        <v>587</v>
      </c>
      <c r="P513" s="1">
        <v>17273.900000000001</v>
      </c>
      <c r="Q513" s="1">
        <v>17500</v>
      </c>
      <c r="R513" s="1">
        <v>44658</v>
      </c>
      <c r="S513" s="1">
        <v>4586</v>
      </c>
      <c r="T513" s="1">
        <v>0</v>
      </c>
      <c r="U513" s="1">
        <v>2</v>
      </c>
      <c r="V513" s="1">
        <v>17.64</v>
      </c>
      <c r="W513" s="1">
        <v>441</v>
      </c>
      <c r="X513" s="1">
        <v>29.050000000000011</v>
      </c>
      <c r="Y513" s="1">
        <v>11200</v>
      </c>
      <c r="Z513" s="1">
        <v>5300</v>
      </c>
      <c r="AA513" s="1">
        <v>50</v>
      </c>
      <c r="AB513" s="1">
        <v>397.55</v>
      </c>
      <c r="AC513" s="1">
        <v>150</v>
      </c>
      <c r="AD513" s="1">
        <v>413.85</v>
      </c>
      <c r="AE513" s="1">
        <v>17273.900000000001</v>
      </c>
      <c r="AF513" s="1"/>
    </row>
    <row r="514" spans="2:32" x14ac:dyDescent="0.25">
      <c r="B514" s="1">
        <v>17500</v>
      </c>
      <c r="C514" s="2">
        <v>44679</v>
      </c>
      <c r="D514" s="1">
        <v>1952</v>
      </c>
      <c r="E514" s="1">
        <v>111</v>
      </c>
      <c r="F514" s="1">
        <v>839</v>
      </c>
      <c r="G514" s="1">
        <v>22.41</v>
      </c>
      <c r="H514" s="1">
        <v>616</v>
      </c>
      <c r="I514" s="1">
        <v>11.399999999999975</v>
      </c>
      <c r="J514" s="1">
        <v>13800</v>
      </c>
      <c r="K514" s="1">
        <v>19700</v>
      </c>
      <c r="L514" s="1">
        <v>50</v>
      </c>
      <c r="M514" s="1">
        <v>615.04999999999995</v>
      </c>
      <c r="N514" s="1">
        <v>200</v>
      </c>
      <c r="O514" s="1">
        <v>616</v>
      </c>
      <c r="P514" s="1">
        <v>17273.900000000001</v>
      </c>
      <c r="Q514" s="1">
        <v>17500</v>
      </c>
      <c r="R514" s="1">
        <v>44679</v>
      </c>
      <c r="S514" s="1">
        <v>2296</v>
      </c>
      <c r="T514" s="1">
        <v>19</v>
      </c>
      <c r="U514" s="1">
        <v>1109</v>
      </c>
      <c r="V514" s="1">
        <v>14.99</v>
      </c>
      <c r="W514" s="1">
        <v>499.1</v>
      </c>
      <c r="X514" s="1">
        <v>-7.3999999999999773</v>
      </c>
      <c r="Y514" s="1">
        <v>17050</v>
      </c>
      <c r="Z514" s="1">
        <v>16400</v>
      </c>
      <c r="AA514" s="1">
        <v>100</v>
      </c>
      <c r="AB514" s="1">
        <v>497.35</v>
      </c>
      <c r="AC514" s="1">
        <v>50</v>
      </c>
      <c r="AD514" s="1">
        <v>500</v>
      </c>
      <c r="AE514" s="1">
        <v>17273.900000000001</v>
      </c>
      <c r="AF514" s="1"/>
    </row>
    <row r="515" spans="2:32" x14ac:dyDescent="0.25">
      <c r="B515" s="1">
        <v>17500</v>
      </c>
      <c r="C515" s="2">
        <v>44742</v>
      </c>
      <c r="D515" s="1">
        <v>1544</v>
      </c>
      <c r="E515" s="1">
        <v>35</v>
      </c>
      <c r="F515" s="1">
        <v>182</v>
      </c>
      <c r="G515" s="1">
        <v>23.05</v>
      </c>
      <c r="H515" s="1">
        <v>764.3</v>
      </c>
      <c r="I515" s="1">
        <v>14.199999999999932</v>
      </c>
      <c r="J515" s="1">
        <v>4750</v>
      </c>
      <c r="K515" s="1">
        <v>2250</v>
      </c>
      <c r="L515" s="1">
        <v>50</v>
      </c>
      <c r="M515" s="1">
        <v>758.45</v>
      </c>
      <c r="N515" s="1">
        <v>100</v>
      </c>
      <c r="O515" s="1">
        <v>768.7</v>
      </c>
      <c r="P515" s="1">
        <v>17273.900000000001</v>
      </c>
      <c r="Q515" s="1">
        <v>17500</v>
      </c>
      <c r="R515" s="1">
        <v>44742</v>
      </c>
      <c r="S515" s="1">
        <v>1250</v>
      </c>
      <c r="T515" s="1">
        <v>18</v>
      </c>
      <c r="U515" s="1">
        <v>47</v>
      </c>
      <c r="V515" s="1">
        <v>11.89</v>
      </c>
      <c r="W515" s="1">
        <v>700</v>
      </c>
      <c r="X515" s="1">
        <v>-23.649999999999977</v>
      </c>
      <c r="Y515" s="1">
        <v>7150</v>
      </c>
      <c r="Z515" s="1">
        <v>1850</v>
      </c>
      <c r="AA515" s="1">
        <v>550</v>
      </c>
      <c r="AB515" s="1">
        <v>700</v>
      </c>
      <c r="AC515" s="1">
        <v>50</v>
      </c>
      <c r="AD515" s="1">
        <v>705</v>
      </c>
      <c r="AE515" s="1">
        <v>17273.900000000001</v>
      </c>
      <c r="AF515" s="1"/>
    </row>
    <row r="516" spans="2:32" x14ac:dyDescent="0.25">
      <c r="B516" s="1">
        <v>17500</v>
      </c>
      <c r="C516" s="2">
        <v>44651</v>
      </c>
      <c r="D516" s="1">
        <v>26976</v>
      </c>
      <c r="E516" s="1">
        <v>1633</v>
      </c>
      <c r="F516" s="1">
        <v>9479</v>
      </c>
      <c r="G516" s="1">
        <v>22.74</v>
      </c>
      <c r="H516" s="1">
        <v>541.6</v>
      </c>
      <c r="I516" s="1">
        <v>-2.6999999999999318</v>
      </c>
      <c r="J516" s="1">
        <v>27850</v>
      </c>
      <c r="K516" s="1">
        <v>25800</v>
      </c>
      <c r="L516" s="1">
        <v>50</v>
      </c>
      <c r="M516" s="1">
        <v>541.04999999999995</v>
      </c>
      <c r="N516" s="1">
        <v>200</v>
      </c>
      <c r="O516" s="1">
        <v>542.95000000000005</v>
      </c>
      <c r="P516" s="1">
        <v>17273.900000000001</v>
      </c>
      <c r="Q516" s="1">
        <v>17500</v>
      </c>
      <c r="R516" s="1">
        <v>44651</v>
      </c>
      <c r="S516" s="1">
        <v>23793</v>
      </c>
      <c r="T516" s="1">
        <v>1452</v>
      </c>
      <c r="U516" s="1">
        <v>16712</v>
      </c>
      <c r="V516" s="1">
        <v>16.72</v>
      </c>
      <c r="W516" s="1">
        <v>373</v>
      </c>
      <c r="X516" s="1">
        <v>-14.800000000000011</v>
      </c>
      <c r="Y516" s="1">
        <v>44450</v>
      </c>
      <c r="Z516" s="1">
        <v>45400</v>
      </c>
      <c r="AA516" s="1">
        <v>750</v>
      </c>
      <c r="AB516" s="1">
        <v>373.05</v>
      </c>
      <c r="AC516" s="1">
        <v>450</v>
      </c>
      <c r="AD516" s="1">
        <v>374</v>
      </c>
      <c r="AE516" s="1">
        <v>17273.900000000001</v>
      </c>
      <c r="AF516" s="1"/>
    </row>
    <row r="517" spans="2:32" x14ac:dyDescent="0.25">
      <c r="B517" s="1">
        <v>17500</v>
      </c>
      <c r="C517" s="2">
        <v>45288</v>
      </c>
      <c r="D517" s="1">
        <v>5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2400</v>
      </c>
      <c r="K517" s="1">
        <v>50</v>
      </c>
      <c r="L517" s="1">
        <v>50</v>
      </c>
      <c r="M517" s="1">
        <v>770.1</v>
      </c>
      <c r="N517" s="1">
        <v>50</v>
      </c>
      <c r="O517" s="1">
        <v>1644.95</v>
      </c>
      <c r="P517" s="1">
        <v>17273.900000000001</v>
      </c>
      <c r="Q517" s="1">
        <v>17500</v>
      </c>
      <c r="R517" s="1">
        <v>45288</v>
      </c>
      <c r="S517" s="1">
        <v>105.5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200</v>
      </c>
      <c r="AA517" s="1">
        <v>0</v>
      </c>
      <c r="AB517" s="1">
        <v>0</v>
      </c>
      <c r="AC517" s="1">
        <v>50</v>
      </c>
      <c r="AD517" s="1">
        <v>2997.95</v>
      </c>
      <c r="AE517" s="1">
        <v>17273.900000000001</v>
      </c>
      <c r="AF517" s="1"/>
    </row>
    <row r="518" spans="2:32" x14ac:dyDescent="0.25">
      <c r="B518" s="1">
        <v>17500</v>
      </c>
      <c r="C518" s="2">
        <v>44630</v>
      </c>
      <c r="D518" s="1">
        <v>127</v>
      </c>
      <c r="E518" s="1">
        <v>59</v>
      </c>
      <c r="F518" s="1">
        <v>380</v>
      </c>
      <c r="G518" s="1">
        <v>24.23</v>
      </c>
      <c r="H518" s="1">
        <v>459.95</v>
      </c>
      <c r="I518" s="1">
        <v>5.3499999999999659</v>
      </c>
      <c r="J518" s="1">
        <v>4300</v>
      </c>
      <c r="K518" s="1">
        <v>2800</v>
      </c>
      <c r="L518" s="1">
        <v>50</v>
      </c>
      <c r="M518" s="1">
        <v>458.05</v>
      </c>
      <c r="N518" s="1">
        <v>50</v>
      </c>
      <c r="O518" s="1">
        <v>463.1</v>
      </c>
      <c r="P518" s="1">
        <v>17273.900000000001</v>
      </c>
      <c r="Q518" s="1">
        <v>17500</v>
      </c>
      <c r="R518" s="1">
        <v>44630</v>
      </c>
      <c r="S518" s="1">
        <v>771</v>
      </c>
      <c r="T518" s="1">
        <v>142</v>
      </c>
      <c r="U518" s="1">
        <v>1536</v>
      </c>
      <c r="V518" s="1">
        <v>20.41</v>
      </c>
      <c r="W518" s="1">
        <v>266.25</v>
      </c>
      <c r="X518" s="1">
        <v>-8.25</v>
      </c>
      <c r="Y518" s="1">
        <v>19950</v>
      </c>
      <c r="Z518" s="1">
        <v>16550</v>
      </c>
      <c r="AA518" s="1">
        <v>100</v>
      </c>
      <c r="AB518" s="1">
        <v>266.45</v>
      </c>
      <c r="AC518" s="1">
        <v>200</v>
      </c>
      <c r="AD518" s="1">
        <v>268.3</v>
      </c>
      <c r="AE518" s="1">
        <v>17273.900000000001</v>
      </c>
      <c r="AF518" s="1"/>
    </row>
    <row r="519" spans="2:32" x14ac:dyDescent="0.25">
      <c r="B519" s="1">
        <v>17500</v>
      </c>
      <c r="C519" s="2">
        <v>44644</v>
      </c>
      <c r="D519" s="1">
        <v>126</v>
      </c>
      <c r="E519" s="1">
        <v>37</v>
      </c>
      <c r="F519" s="1">
        <v>103</v>
      </c>
      <c r="G519" s="1">
        <v>22.81</v>
      </c>
      <c r="H519" s="1">
        <v>525</v>
      </c>
      <c r="I519" s="1">
        <v>-14.149999999999975</v>
      </c>
      <c r="J519" s="1">
        <v>3400</v>
      </c>
      <c r="K519" s="1">
        <v>3150</v>
      </c>
      <c r="L519" s="1">
        <v>500</v>
      </c>
      <c r="M519" s="1">
        <v>515.45000000000005</v>
      </c>
      <c r="N519" s="1">
        <v>100</v>
      </c>
      <c r="O519" s="1">
        <v>535.65</v>
      </c>
      <c r="P519" s="1">
        <v>17273.900000000001</v>
      </c>
      <c r="Q519" s="1">
        <v>17500</v>
      </c>
      <c r="R519" s="1">
        <v>44644</v>
      </c>
      <c r="S519" s="1">
        <v>226</v>
      </c>
      <c r="T519" s="1">
        <v>42</v>
      </c>
      <c r="U519" s="1">
        <v>328</v>
      </c>
      <c r="V519" s="1">
        <v>17.55</v>
      </c>
      <c r="W519" s="1">
        <v>339.85</v>
      </c>
      <c r="X519" s="1">
        <v>-13.5</v>
      </c>
      <c r="Y519" s="1">
        <v>9250</v>
      </c>
      <c r="Z519" s="1">
        <v>8200</v>
      </c>
      <c r="AA519" s="1">
        <v>50</v>
      </c>
      <c r="AB519" s="1">
        <v>339</v>
      </c>
      <c r="AC519" s="1">
        <v>100</v>
      </c>
      <c r="AD519" s="1">
        <v>342.35</v>
      </c>
      <c r="AE519" s="1">
        <v>17273.900000000001</v>
      </c>
      <c r="AF519" s="1"/>
    </row>
    <row r="520" spans="2:32" x14ac:dyDescent="0.25">
      <c r="B520" s="1">
        <v>17500</v>
      </c>
      <c r="C520" s="2">
        <v>44616</v>
      </c>
      <c r="D520" s="1">
        <v>34252</v>
      </c>
      <c r="E520" s="1">
        <v>2364</v>
      </c>
      <c r="F520" s="1">
        <v>183100</v>
      </c>
      <c r="G520" s="1">
        <v>22.52</v>
      </c>
      <c r="H520" s="1">
        <v>310.10000000000002</v>
      </c>
      <c r="I520" s="1">
        <v>-6.0499999999999545</v>
      </c>
      <c r="J520" s="1">
        <v>62800</v>
      </c>
      <c r="K520" s="1">
        <v>65600</v>
      </c>
      <c r="L520" s="1">
        <v>100</v>
      </c>
      <c r="M520" s="1">
        <v>310</v>
      </c>
      <c r="N520" s="1">
        <v>150</v>
      </c>
      <c r="O520" s="1">
        <v>310.8</v>
      </c>
      <c r="P520" s="1">
        <v>17273.900000000001</v>
      </c>
      <c r="Q520" s="1">
        <v>17500</v>
      </c>
      <c r="R520" s="1">
        <v>44616</v>
      </c>
      <c r="S520" s="1">
        <v>100822</v>
      </c>
      <c r="T520" s="1">
        <v>25235</v>
      </c>
      <c r="U520" s="1">
        <v>1035815</v>
      </c>
      <c r="V520" s="1">
        <v>19.100000000000001</v>
      </c>
      <c r="W520" s="1">
        <v>87.65</v>
      </c>
      <c r="X520" s="1">
        <v>-21.049999999999997</v>
      </c>
      <c r="Y520" s="1">
        <v>341750</v>
      </c>
      <c r="Z520" s="1">
        <v>713900</v>
      </c>
      <c r="AA520" s="1">
        <v>250</v>
      </c>
      <c r="AB520" s="1">
        <v>87.65</v>
      </c>
      <c r="AC520" s="1">
        <v>100</v>
      </c>
      <c r="AD520" s="1">
        <v>87.85</v>
      </c>
      <c r="AE520" s="1">
        <v>17273.900000000001</v>
      </c>
      <c r="AF520" s="1"/>
    </row>
    <row r="521" spans="2:32" x14ac:dyDescent="0.25">
      <c r="B521" s="1">
        <v>17500</v>
      </c>
      <c r="C521" s="2">
        <v>44623</v>
      </c>
      <c r="D521" s="1">
        <v>1860</v>
      </c>
      <c r="E521" s="1">
        <v>691</v>
      </c>
      <c r="F521" s="1">
        <v>7214</v>
      </c>
      <c r="G521" s="1">
        <v>22.52</v>
      </c>
      <c r="H521" s="1">
        <v>380.4</v>
      </c>
      <c r="I521" s="1">
        <v>3.7999999999999545</v>
      </c>
      <c r="J521" s="1">
        <v>18100</v>
      </c>
      <c r="K521" s="1">
        <v>13850</v>
      </c>
      <c r="L521" s="1">
        <v>50</v>
      </c>
      <c r="M521" s="1">
        <v>376.2</v>
      </c>
      <c r="N521" s="1">
        <v>100</v>
      </c>
      <c r="O521" s="1">
        <v>378.6</v>
      </c>
      <c r="P521" s="1">
        <v>17273.900000000001</v>
      </c>
      <c r="Q521" s="1">
        <v>17500</v>
      </c>
      <c r="R521" s="1">
        <v>44623</v>
      </c>
      <c r="S521" s="1">
        <v>5583</v>
      </c>
      <c r="T521" s="1">
        <v>2470</v>
      </c>
      <c r="U521" s="1">
        <v>33787</v>
      </c>
      <c r="V521" s="1">
        <v>18.97</v>
      </c>
      <c r="W521" s="1">
        <v>171.95</v>
      </c>
      <c r="X521" s="1">
        <v>-21.200000000000017</v>
      </c>
      <c r="Y521" s="1">
        <v>36650</v>
      </c>
      <c r="Z521" s="1">
        <v>52700</v>
      </c>
      <c r="AA521" s="1">
        <v>100</v>
      </c>
      <c r="AB521" s="1">
        <v>170.75</v>
      </c>
      <c r="AC521" s="1">
        <v>150</v>
      </c>
      <c r="AD521" s="1">
        <v>171.65</v>
      </c>
      <c r="AE521" s="1">
        <v>17273.900000000001</v>
      </c>
      <c r="AF521" s="1"/>
    </row>
    <row r="522" spans="2:32" x14ac:dyDescent="0.25">
      <c r="B522" s="1">
        <v>17550</v>
      </c>
      <c r="C522" s="2">
        <v>44637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17273.900000000001</v>
      </c>
      <c r="Q522" s="1">
        <v>17550</v>
      </c>
      <c r="R522" s="1">
        <v>44637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16400</v>
      </c>
      <c r="Z522" s="1">
        <v>200</v>
      </c>
      <c r="AA522" s="1">
        <v>50</v>
      </c>
      <c r="AB522" s="1">
        <v>233.45</v>
      </c>
      <c r="AC522" s="1">
        <v>50</v>
      </c>
      <c r="AD522" s="1">
        <v>328.25</v>
      </c>
      <c r="AE522" s="1">
        <v>17273.900000000001</v>
      </c>
      <c r="AF522" s="1"/>
    </row>
    <row r="523" spans="2:32" x14ac:dyDescent="0.25">
      <c r="B523" s="1">
        <v>17550</v>
      </c>
      <c r="C523" s="2">
        <v>44644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50</v>
      </c>
      <c r="K523" s="1">
        <v>0</v>
      </c>
      <c r="L523" s="1">
        <v>50</v>
      </c>
      <c r="M523" s="1">
        <v>131.25</v>
      </c>
      <c r="N523" s="1">
        <v>0</v>
      </c>
      <c r="O523" s="1">
        <v>0</v>
      </c>
      <c r="P523" s="1">
        <v>17273.900000000001</v>
      </c>
      <c r="Q523" s="1">
        <v>17550</v>
      </c>
      <c r="R523" s="1">
        <v>44644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250</v>
      </c>
      <c r="Z523" s="1">
        <v>0</v>
      </c>
      <c r="AA523" s="1">
        <v>100</v>
      </c>
      <c r="AB523" s="1">
        <v>247.15</v>
      </c>
      <c r="AC523" s="1">
        <v>0</v>
      </c>
      <c r="AD523" s="1">
        <v>0</v>
      </c>
      <c r="AE523" s="1">
        <v>17273.900000000001</v>
      </c>
      <c r="AF523" s="1"/>
    </row>
    <row r="524" spans="2:32" x14ac:dyDescent="0.25">
      <c r="B524" s="1">
        <v>17550</v>
      </c>
      <c r="C524" s="2">
        <v>44651</v>
      </c>
      <c r="D524" s="1">
        <v>90</v>
      </c>
      <c r="E524" s="1">
        <v>-8</v>
      </c>
      <c r="F524" s="1">
        <v>38</v>
      </c>
      <c r="G524" s="1">
        <v>22.64</v>
      </c>
      <c r="H524" s="1">
        <v>560</v>
      </c>
      <c r="I524" s="1">
        <v>-12.049999999999956</v>
      </c>
      <c r="J524" s="1">
        <v>2500</v>
      </c>
      <c r="K524" s="1">
        <v>3650</v>
      </c>
      <c r="L524" s="1">
        <v>50</v>
      </c>
      <c r="M524" s="1">
        <v>559.45000000000005</v>
      </c>
      <c r="N524" s="1">
        <v>50</v>
      </c>
      <c r="O524" s="1">
        <v>570.85</v>
      </c>
      <c r="P524" s="1">
        <v>17273.900000000001</v>
      </c>
      <c r="Q524" s="1">
        <v>17550</v>
      </c>
      <c r="R524" s="1">
        <v>44651</v>
      </c>
      <c r="S524" s="1">
        <v>70</v>
      </c>
      <c r="T524" s="1">
        <v>-3</v>
      </c>
      <c r="U524" s="1">
        <v>60</v>
      </c>
      <c r="V524" s="1">
        <v>17.11</v>
      </c>
      <c r="W524" s="1">
        <v>347.1</v>
      </c>
      <c r="X524" s="1">
        <v>-9</v>
      </c>
      <c r="Y524" s="1">
        <v>19500</v>
      </c>
      <c r="Z524" s="1">
        <v>14850</v>
      </c>
      <c r="AA524" s="1">
        <v>150</v>
      </c>
      <c r="AB524" s="1">
        <v>343.1</v>
      </c>
      <c r="AC524" s="1">
        <v>50</v>
      </c>
      <c r="AD524" s="1">
        <v>351.7</v>
      </c>
      <c r="AE524" s="1">
        <v>17273.900000000001</v>
      </c>
      <c r="AF524" s="1"/>
    </row>
    <row r="525" spans="2:32" x14ac:dyDescent="0.25">
      <c r="B525" s="1">
        <v>17550</v>
      </c>
      <c r="C525" s="2">
        <v>44616</v>
      </c>
      <c r="D525" s="1">
        <v>798</v>
      </c>
      <c r="E525" s="1">
        <v>60</v>
      </c>
      <c r="F525" s="1">
        <v>6551</v>
      </c>
      <c r="G525" s="1">
        <v>22.32</v>
      </c>
      <c r="H525" s="1">
        <v>346.05</v>
      </c>
      <c r="I525" s="1">
        <v>-7.1999999999999886</v>
      </c>
      <c r="J525" s="1">
        <v>45250</v>
      </c>
      <c r="K525" s="1">
        <v>21300</v>
      </c>
      <c r="L525" s="1">
        <v>250</v>
      </c>
      <c r="M525" s="1">
        <v>342.4</v>
      </c>
      <c r="N525" s="1">
        <v>50</v>
      </c>
      <c r="O525" s="1">
        <v>344.1</v>
      </c>
      <c r="P525" s="1">
        <v>17273.900000000001</v>
      </c>
      <c r="Q525" s="1">
        <v>17550</v>
      </c>
      <c r="R525" s="1">
        <v>44616</v>
      </c>
      <c r="S525" s="1">
        <v>11017</v>
      </c>
      <c r="T525" s="1">
        <v>4662</v>
      </c>
      <c r="U525" s="1">
        <v>205861</v>
      </c>
      <c r="V525" s="1">
        <v>18.86</v>
      </c>
      <c r="W525" s="1">
        <v>71.05</v>
      </c>
      <c r="X525" s="1">
        <v>-20.200000000000003</v>
      </c>
      <c r="Y525" s="1">
        <v>96550</v>
      </c>
      <c r="Z525" s="1">
        <v>115650</v>
      </c>
      <c r="AA525" s="1">
        <v>100</v>
      </c>
      <c r="AB525" s="1">
        <v>70.8</v>
      </c>
      <c r="AC525" s="1">
        <v>50</v>
      </c>
      <c r="AD525" s="1">
        <v>71.150000000000006</v>
      </c>
      <c r="AE525" s="1">
        <v>17273.900000000001</v>
      </c>
      <c r="AF525" s="1"/>
    </row>
    <row r="526" spans="2:32" x14ac:dyDescent="0.25">
      <c r="B526" s="1">
        <v>17550</v>
      </c>
      <c r="C526" s="2">
        <v>44672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50</v>
      </c>
      <c r="K526" s="1">
        <v>0</v>
      </c>
      <c r="L526" s="1">
        <v>50</v>
      </c>
      <c r="M526" s="1">
        <v>291.2</v>
      </c>
      <c r="N526" s="1">
        <v>0</v>
      </c>
      <c r="O526" s="1">
        <v>0</v>
      </c>
      <c r="P526" s="1">
        <v>17273.900000000001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/>
    </row>
    <row r="527" spans="2:32" x14ac:dyDescent="0.25">
      <c r="B527" s="1">
        <v>17550</v>
      </c>
      <c r="C527" s="2">
        <v>44679</v>
      </c>
      <c r="D527" s="1">
        <v>3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2050</v>
      </c>
      <c r="K527" s="1">
        <v>4550</v>
      </c>
      <c r="L527" s="1">
        <v>50</v>
      </c>
      <c r="M527" s="1">
        <v>612.45000000000005</v>
      </c>
      <c r="N527" s="1">
        <v>50</v>
      </c>
      <c r="O527" s="1">
        <v>653.35</v>
      </c>
      <c r="P527" s="1">
        <v>17273.900000000001</v>
      </c>
      <c r="Q527" s="1">
        <v>17550</v>
      </c>
      <c r="R527" s="1">
        <v>44679</v>
      </c>
      <c r="S527" s="1">
        <v>6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5400</v>
      </c>
      <c r="Z527" s="1">
        <v>6100</v>
      </c>
      <c r="AA527" s="1">
        <v>50</v>
      </c>
      <c r="AB527" s="1">
        <v>468.9</v>
      </c>
      <c r="AC527" s="1">
        <v>50</v>
      </c>
      <c r="AD527" s="1">
        <v>485.85</v>
      </c>
      <c r="AE527" s="1">
        <v>17273.900000000001</v>
      </c>
      <c r="AF527" s="1"/>
    </row>
    <row r="528" spans="2:32" x14ac:dyDescent="0.25">
      <c r="B528" s="1">
        <v>17550</v>
      </c>
      <c r="C528" s="2">
        <v>44623</v>
      </c>
      <c r="D528" s="1">
        <v>147</v>
      </c>
      <c r="E528" s="1">
        <v>29</v>
      </c>
      <c r="F528" s="1">
        <v>206</v>
      </c>
      <c r="G528" s="1">
        <v>22.29</v>
      </c>
      <c r="H528" s="1">
        <v>407.9</v>
      </c>
      <c r="I528" s="1">
        <v>-5.25</v>
      </c>
      <c r="J528" s="1">
        <v>13500</v>
      </c>
      <c r="K528" s="1">
        <v>8300</v>
      </c>
      <c r="L528" s="1">
        <v>50</v>
      </c>
      <c r="M528" s="1">
        <v>404.4</v>
      </c>
      <c r="N528" s="1">
        <v>50</v>
      </c>
      <c r="O528" s="1">
        <v>409.55</v>
      </c>
      <c r="P528" s="1">
        <v>17273.900000000001</v>
      </c>
      <c r="Q528" s="1">
        <v>17550</v>
      </c>
      <c r="R528" s="1">
        <v>44623</v>
      </c>
      <c r="S528" s="1">
        <v>513</v>
      </c>
      <c r="T528" s="1">
        <v>234</v>
      </c>
      <c r="U528" s="1">
        <v>2541</v>
      </c>
      <c r="V528" s="1">
        <v>18.96</v>
      </c>
      <c r="W528" s="1">
        <v>149.80000000000001</v>
      </c>
      <c r="X528" s="1">
        <v>-20</v>
      </c>
      <c r="Y528" s="1">
        <v>27250</v>
      </c>
      <c r="Z528" s="1">
        <v>18200</v>
      </c>
      <c r="AA528" s="1">
        <v>50</v>
      </c>
      <c r="AB528" s="1">
        <v>149.44999999999999</v>
      </c>
      <c r="AC528" s="1">
        <v>200</v>
      </c>
      <c r="AD528" s="1">
        <v>150.75</v>
      </c>
      <c r="AE528" s="1">
        <v>17273.900000000001</v>
      </c>
      <c r="AF528" s="1"/>
    </row>
    <row r="529" spans="2:32" x14ac:dyDescent="0.25">
      <c r="B529" s="1">
        <v>17550</v>
      </c>
      <c r="C529" s="2">
        <v>44630</v>
      </c>
      <c r="D529" s="1">
        <v>1</v>
      </c>
      <c r="E529" s="1">
        <v>0</v>
      </c>
      <c r="F529" s="1">
        <v>1</v>
      </c>
      <c r="G529" s="1">
        <v>24.07</v>
      </c>
      <c r="H529" s="1">
        <v>488.05</v>
      </c>
      <c r="I529" s="1">
        <v>60.699999999999989</v>
      </c>
      <c r="J529" s="1">
        <v>2900</v>
      </c>
      <c r="K529" s="1">
        <v>3700</v>
      </c>
      <c r="L529" s="1">
        <v>50</v>
      </c>
      <c r="M529" s="1">
        <v>476.2</v>
      </c>
      <c r="N529" s="1">
        <v>50</v>
      </c>
      <c r="O529" s="1">
        <v>494.55</v>
      </c>
      <c r="P529" s="1">
        <v>17273.900000000001</v>
      </c>
      <c r="Q529" s="1">
        <v>17550</v>
      </c>
      <c r="R529" s="1">
        <v>44630</v>
      </c>
      <c r="S529" s="1">
        <v>13</v>
      </c>
      <c r="T529" s="1">
        <v>0</v>
      </c>
      <c r="U529" s="1">
        <v>49</v>
      </c>
      <c r="V529" s="1">
        <v>20.74</v>
      </c>
      <c r="W529" s="1">
        <v>240.7</v>
      </c>
      <c r="X529" s="1">
        <v>-8.2000000000000171</v>
      </c>
      <c r="Y529" s="1">
        <v>7400</v>
      </c>
      <c r="Z529" s="1">
        <v>5400</v>
      </c>
      <c r="AA529" s="1">
        <v>50</v>
      </c>
      <c r="AB529" s="1">
        <v>239.25</v>
      </c>
      <c r="AC529" s="1">
        <v>100</v>
      </c>
      <c r="AD529" s="1">
        <v>247.9</v>
      </c>
      <c r="AE529" s="1">
        <v>17273.900000000001</v>
      </c>
      <c r="AF529" s="1"/>
    </row>
    <row r="530" spans="2:32" x14ac:dyDescent="0.25">
      <c r="B530" s="1">
        <v>17550</v>
      </c>
      <c r="C530" s="2">
        <v>44658</v>
      </c>
      <c r="D530" s="1">
        <v>5508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950</v>
      </c>
      <c r="K530" s="1">
        <v>50</v>
      </c>
      <c r="L530" s="1">
        <v>900</v>
      </c>
      <c r="M530" s="1">
        <v>448.45</v>
      </c>
      <c r="N530" s="1">
        <v>50</v>
      </c>
      <c r="O530" s="1">
        <v>650.54999999999995</v>
      </c>
      <c r="P530" s="1">
        <v>17273.900000000001</v>
      </c>
      <c r="Q530" s="1">
        <v>17550</v>
      </c>
      <c r="R530" s="1">
        <v>44658</v>
      </c>
      <c r="S530" s="1">
        <v>5508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50</v>
      </c>
      <c r="Z530" s="1">
        <v>900</v>
      </c>
      <c r="AA530" s="1">
        <v>50</v>
      </c>
      <c r="AB530" s="1">
        <v>201</v>
      </c>
      <c r="AC530" s="1">
        <v>900</v>
      </c>
      <c r="AD530" s="1">
        <v>404.15</v>
      </c>
      <c r="AE530" s="1">
        <v>17273.900000000001</v>
      </c>
      <c r="AF530" s="1"/>
    </row>
    <row r="531" spans="2:32" x14ac:dyDescent="0.25">
      <c r="B531" s="1">
        <v>17600</v>
      </c>
      <c r="C531" s="2">
        <v>44630</v>
      </c>
      <c r="D531" s="1">
        <v>31</v>
      </c>
      <c r="E531" s="1">
        <v>28</v>
      </c>
      <c r="F531" s="1">
        <v>102</v>
      </c>
      <c r="G531" s="1">
        <v>23.65</v>
      </c>
      <c r="H531" s="1">
        <v>520</v>
      </c>
      <c r="I531" s="1">
        <v>72.850000000000023</v>
      </c>
      <c r="J531" s="1">
        <v>2500</v>
      </c>
      <c r="K531" s="1">
        <v>3000</v>
      </c>
      <c r="L531" s="1">
        <v>50</v>
      </c>
      <c r="M531" s="1">
        <v>510.9</v>
      </c>
      <c r="N531" s="1">
        <v>50</v>
      </c>
      <c r="O531" s="1">
        <v>520.79999999999995</v>
      </c>
      <c r="P531" s="1">
        <v>17273.900000000001</v>
      </c>
      <c r="Q531" s="1">
        <v>17600</v>
      </c>
      <c r="R531" s="1">
        <v>44630</v>
      </c>
      <c r="S531" s="1">
        <v>422</v>
      </c>
      <c r="T531" s="1">
        <v>201</v>
      </c>
      <c r="U531" s="1">
        <v>1292</v>
      </c>
      <c r="V531" s="1">
        <v>20.079999999999998</v>
      </c>
      <c r="W531" s="1">
        <v>223.05</v>
      </c>
      <c r="X531" s="1">
        <v>-8.5</v>
      </c>
      <c r="Y531" s="1">
        <v>18950</v>
      </c>
      <c r="Z531" s="1">
        <v>15100</v>
      </c>
      <c r="AA531" s="1">
        <v>50</v>
      </c>
      <c r="AB531" s="1">
        <v>221.8</v>
      </c>
      <c r="AC531" s="1">
        <v>100</v>
      </c>
      <c r="AD531" s="1">
        <v>223.8</v>
      </c>
      <c r="AE531" s="1">
        <v>17273.900000000001</v>
      </c>
      <c r="AF531" s="1"/>
    </row>
    <row r="532" spans="2:32" x14ac:dyDescent="0.25">
      <c r="B532" s="1">
        <v>17600</v>
      </c>
      <c r="C532" s="2">
        <v>44637</v>
      </c>
      <c r="D532" s="1">
        <v>2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850</v>
      </c>
      <c r="K532" s="1">
        <v>250</v>
      </c>
      <c r="L532" s="1">
        <v>50</v>
      </c>
      <c r="M532" s="1">
        <v>411.15</v>
      </c>
      <c r="N532" s="1">
        <v>50</v>
      </c>
      <c r="O532" s="1">
        <v>653.75</v>
      </c>
      <c r="P532" s="1">
        <v>17273.900000000001</v>
      </c>
      <c r="Q532" s="1">
        <v>17600</v>
      </c>
      <c r="R532" s="1">
        <v>44637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23550</v>
      </c>
      <c r="Z532" s="1">
        <v>300</v>
      </c>
      <c r="AA532" s="1">
        <v>100</v>
      </c>
      <c r="AB532" s="1">
        <v>213.45</v>
      </c>
      <c r="AC532" s="1">
        <v>50</v>
      </c>
      <c r="AD532" s="1">
        <v>313.7</v>
      </c>
      <c r="AE532" s="1">
        <v>17273.900000000001</v>
      </c>
      <c r="AF532" s="1"/>
    </row>
    <row r="533" spans="2:32" x14ac:dyDescent="0.25">
      <c r="B533" s="1">
        <v>17600</v>
      </c>
      <c r="C533" s="2">
        <v>44644</v>
      </c>
      <c r="D533" s="1">
        <v>33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1150</v>
      </c>
      <c r="K533" s="1">
        <v>1500</v>
      </c>
      <c r="L533" s="1">
        <v>900</v>
      </c>
      <c r="M533" s="1">
        <v>519</v>
      </c>
      <c r="N533" s="1">
        <v>900</v>
      </c>
      <c r="O533" s="1">
        <v>608.29999999999995</v>
      </c>
      <c r="P533" s="1">
        <v>17273.900000000001</v>
      </c>
      <c r="Q533" s="1">
        <v>17600</v>
      </c>
      <c r="R533" s="1">
        <v>44644</v>
      </c>
      <c r="S533" s="1">
        <v>75</v>
      </c>
      <c r="T533" s="1">
        <v>7</v>
      </c>
      <c r="U533" s="1">
        <v>49</v>
      </c>
      <c r="V533" s="1">
        <v>17.61</v>
      </c>
      <c r="W533" s="1">
        <v>292.45</v>
      </c>
      <c r="X533" s="1">
        <v>-14.5</v>
      </c>
      <c r="Y533" s="1">
        <v>26400</v>
      </c>
      <c r="Z533" s="1">
        <v>6200</v>
      </c>
      <c r="AA533" s="1">
        <v>50</v>
      </c>
      <c r="AB533" s="1">
        <v>292</v>
      </c>
      <c r="AC533" s="1">
        <v>100</v>
      </c>
      <c r="AD533" s="1">
        <v>296.55</v>
      </c>
      <c r="AE533" s="1">
        <v>17273.900000000001</v>
      </c>
      <c r="AF533" s="1"/>
    </row>
    <row r="534" spans="2:32" x14ac:dyDescent="0.25">
      <c r="B534" s="1">
        <v>17600</v>
      </c>
      <c r="C534" s="2">
        <v>44651</v>
      </c>
      <c r="D534" s="1">
        <v>1795</v>
      </c>
      <c r="E534" s="1">
        <v>45</v>
      </c>
      <c r="F534" s="1">
        <v>859</v>
      </c>
      <c r="G534" s="1">
        <v>22.6</v>
      </c>
      <c r="H534" s="1">
        <v>589.65</v>
      </c>
      <c r="I534" s="1">
        <v>-7.5500000000000682</v>
      </c>
      <c r="J534" s="1">
        <v>11150</v>
      </c>
      <c r="K534" s="1">
        <v>12400</v>
      </c>
      <c r="L534" s="1">
        <v>350</v>
      </c>
      <c r="M534" s="1">
        <v>591.9</v>
      </c>
      <c r="N534" s="1">
        <v>350</v>
      </c>
      <c r="O534" s="1">
        <v>594.9</v>
      </c>
      <c r="P534" s="1">
        <v>17273.900000000001</v>
      </c>
      <c r="Q534" s="1">
        <v>17600</v>
      </c>
      <c r="R534" s="1">
        <v>44651</v>
      </c>
      <c r="S534" s="1">
        <v>3621</v>
      </c>
      <c r="T534" s="1">
        <v>-1071</v>
      </c>
      <c r="U534" s="1">
        <v>10863</v>
      </c>
      <c r="V534" s="1">
        <v>16.510000000000002</v>
      </c>
      <c r="W534" s="1">
        <v>324.5</v>
      </c>
      <c r="X534" s="1">
        <v>-12.699999999999989</v>
      </c>
      <c r="Y534" s="1">
        <v>35900</v>
      </c>
      <c r="Z534" s="1">
        <v>26250</v>
      </c>
      <c r="AA534" s="1">
        <v>750</v>
      </c>
      <c r="AB534" s="1">
        <v>323.55</v>
      </c>
      <c r="AC534" s="1">
        <v>200</v>
      </c>
      <c r="AD534" s="1">
        <v>325.95</v>
      </c>
      <c r="AE534" s="1">
        <v>17273.900000000001</v>
      </c>
      <c r="AF534" s="1"/>
    </row>
    <row r="535" spans="2:32" x14ac:dyDescent="0.25">
      <c r="B535" s="1">
        <v>17600</v>
      </c>
      <c r="C535" s="2">
        <v>44658</v>
      </c>
      <c r="D535" s="1">
        <v>21022</v>
      </c>
      <c r="E535" s="1">
        <v>0</v>
      </c>
      <c r="F535" s="1">
        <v>1</v>
      </c>
      <c r="G535" s="1">
        <v>25.04</v>
      </c>
      <c r="H535" s="1">
        <v>677.6</v>
      </c>
      <c r="I535" s="1">
        <v>182.6</v>
      </c>
      <c r="J535" s="1">
        <v>2750</v>
      </c>
      <c r="K535" s="1">
        <v>2750</v>
      </c>
      <c r="L535" s="1">
        <v>900</v>
      </c>
      <c r="M535" s="1">
        <v>591.1</v>
      </c>
      <c r="N535" s="1">
        <v>2700</v>
      </c>
      <c r="O535" s="1">
        <v>645.9</v>
      </c>
      <c r="P535" s="1">
        <v>17273.900000000001</v>
      </c>
      <c r="Q535" s="1">
        <v>17600</v>
      </c>
      <c r="R535" s="1">
        <v>44658</v>
      </c>
      <c r="S535" s="1">
        <v>21052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2900</v>
      </c>
      <c r="Z535" s="1">
        <v>850</v>
      </c>
      <c r="AA535" s="1">
        <v>50</v>
      </c>
      <c r="AB535" s="1">
        <v>345.15</v>
      </c>
      <c r="AC535" s="1">
        <v>50</v>
      </c>
      <c r="AD535" s="1">
        <v>372.1</v>
      </c>
      <c r="AE535" s="1">
        <v>17273.900000000001</v>
      </c>
      <c r="AF535" s="1"/>
    </row>
    <row r="536" spans="2:32" x14ac:dyDescent="0.25">
      <c r="B536" s="1">
        <v>17600</v>
      </c>
      <c r="C536" s="2">
        <v>44679</v>
      </c>
      <c r="D536" s="1">
        <v>54</v>
      </c>
      <c r="E536" s="1">
        <v>14</v>
      </c>
      <c r="F536" s="1">
        <v>42</v>
      </c>
      <c r="G536" s="1">
        <v>21.69</v>
      </c>
      <c r="H536" s="1">
        <v>648.65</v>
      </c>
      <c r="I536" s="1">
        <v>18.149999999999977</v>
      </c>
      <c r="J536" s="1">
        <v>2000</v>
      </c>
      <c r="K536" s="1">
        <v>5950</v>
      </c>
      <c r="L536" s="1">
        <v>50</v>
      </c>
      <c r="M536" s="1">
        <v>656.5</v>
      </c>
      <c r="N536" s="1">
        <v>50</v>
      </c>
      <c r="O536" s="1">
        <v>666.9</v>
      </c>
      <c r="P536" s="1">
        <v>17273.900000000001</v>
      </c>
      <c r="Q536" s="1">
        <v>17600</v>
      </c>
      <c r="R536" s="1">
        <v>44679</v>
      </c>
      <c r="S536" s="1">
        <v>123</v>
      </c>
      <c r="T536" s="1">
        <v>4</v>
      </c>
      <c r="U536" s="1">
        <v>65</v>
      </c>
      <c r="V536" s="1">
        <v>14.86</v>
      </c>
      <c r="W536" s="1">
        <v>444.95</v>
      </c>
      <c r="X536" s="1">
        <v>-13.400000000000034</v>
      </c>
      <c r="Y536" s="1">
        <v>9400</v>
      </c>
      <c r="Z536" s="1">
        <v>6100</v>
      </c>
      <c r="AA536" s="1">
        <v>50</v>
      </c>
      <c r="AB536" s="1">
        <v>443.1</v>
      </c>
      <c r="AC536" s="1">
        <v>50</v>
      </c>
      <c r="AD536" s="1">
        <v>447.85</v>
      </c>
      <c r="AE536" s="1">
        <v>17273.900000000001</v>
      </c>
      <c r="AF536" s="1"/>
    </row>
    <row r="537" spans="2:32" x14ac:dyDescent="0.25">
      <c r="B537" s="1">
        <v>17600</v>
      </c>
      <c r="C537" s="2">
        <v>44623</v>
      </c>
      <c r="D537" s="1">
        <v>235</v>
      </c>
      <c r="E537" s="1">
        <v>-53</v>
      </c>
      <c r="F537" s="1">
        <v>693</v>
      </c>
      <c r="G537" s="1">
        <v>21.46</v>
      </c>
      <c r="H537" s="1">
        <v>435.55</v>
      </c>
      <c r="I537" s="1">
        <v>-0.44999999999998863</v>
      </c>
      <c r="J537" s="1">
        <v>16400</v>
      </c>
      <c r="K537" s="1">
        <v>8400</v>
      </c>
      <c r="L537" s="1">
        <v>50</v>
      </c>
      <c r="M537" s="1">
        <v>431.65</v>
      </c>
      <c r="N537" s="1">
        <v>50</v>
      </c>
      <c r="O537" s="1">
        <v>441.2</v>
      </c>
      <c r="P537" s="1">
        <v>17273.900000000001</v>
      </c>
      <c r="Q537" s="1">
        <v>17600</v>
      </c>
      <c r="R537" s="1">
        <v>44623</v>
      </c>
      <c r="S537" s="1">
        <v>5532</v>
      </c>
      <c r="T537" s="1">
        <v>3257</v>
      </c>
      <c r="U537" s="1">
        <v>34677</v>
      </c>
      <c r="V537" s="1">
        <v>18.62</v>
      </c>
      <c r="W537" s="1">
        <v>130.65</v>
      </c>
      <c r="X537" s="1">
        <v>-17.25</v>
      </c>
      <c r="Y537" s="1">
        <v>32300</v>
      </c>
      <c r="Z537" s="1">
        <v>29400</v>
      </c>
      <c r="AA537" s="1">
        <v>200</v>
      </c>
      <c r="AB537" s="1">
        <v>130.44999999999999</v>
      </c>
      <c r="AC537" s="1">
        <v>50</v>
      </c>
      <c r="AD537" s="1">
        <v>131.25</v>
      </c>
      <c r="AE537" s="1">
        <v>17273.900000000001</v>
      </c>
      <c r="AF537" s="1"/>
    </row>
    <row r="538" spans="2:32" x14ac:dyDescent="0.25">
      <c r="B538" s="1">
        <v>17600</v>
      </c>
      <c r="C538" s="2">
        <v>44616</v>
      </c>
      <c r="D538" s="1">
        <v>12561</v>
      </c>
      <c r="E538" s="1">
        <v>238</v>
      </c>
      <c r="F538" s="1">
        <v>59798</v>
      </c>
      <c r="G538" s="1">
        <v>22.37</v>
      </c>
      <c r="H538" s="1">
        <v>380.1</v>
      </c>
      <c r="I538" s="1">
        <v>-0.19999999999998863</v>
      </c>
      <c r="J538" s="1">
        <v>44050</v>
      </c>
      <c r="K538" s="1">
        <v>41250</v>
      </c>
      <c r="L538" s="1">
        <v>50</v>
      </c>
      <c r="M538" s="1">
        <v>378.1</v>
      </c>
      <c r="N538" s="1">
        <v>50</v>
      </c>
      <c r="O538" s="1">
        <v>379.65</v>
      </c>
      <c r="P538" s="1">
        <v>17273.900000000001</v>
      </c>
      <c r="Q538" s="1">
        <v>17600</v>
      </c>
      <c r="R538" s="1">
        <v>44616</v>
      </c>
      <c r="S538" s="1">
        <v>64035</v>
      </c>
      <c r="T538" s="1">
        <v>14630</v>
      </c>
      <c r="U538" s="1">
        <v>695265</v>
      </c>
      <c r="V538" s="1">
        <v>18.489999999999998</v>
      </c>
      <c r="W538" s="1">
        <v>56.25</v>
      </c>
      <c r="X538" s="1">
        <v>-17.799999999999997</v>
      </c>
      <c r="Y538" s="1">
        <v>279650</v>
      </c>
      <c r="Z538" s="1">
        <v>340300</v>
      </c>
      <c r="AA538" s="1">
        <v>50</v>
      </c>
      <c r="AB538" s="1">
        <v>56.25</v>
      </c>
      <c r="AC538" s="1">
        <v>150</v>
      </c>
      <c r="AD538" s="1">
        <v>56.4</v>
      </c>
      <c r="AE538" s="1">
        <v>17273.900000000001</v>
      </c>
      <c r="AF538" s="1"/>
    </row>
    <row r="539" spans="2:32" x14ac:dyDescent="0.25">
      <c r="B539" s="1">
        <v>17650</v>
      </c>
      <c r="C539" s="2">
        <v>44630</v>
      </c>
      <c r="D539" s="1">
        <v>8</v>
      </c>
      <c r="E539" s="1">
        <v>5</v>
      </c>
      <c r="F539" s="1">
        <v>13</v>
      </c>
      <c r="G539" s="1">
        <v>23.55</v>
      </c>
      <c r="H539" s="1">
        <v>539.95000000000005</v>
      </c>
      <c r="I539" s="1">
        <v>205.45000000000005</v>
      </c>
      <c r="J539" s="1">
        <v>2100</v>
      </c>
      <c r="K539" s="1">
        <v>3200</v>
      </c>
      <c r="L539" s="1">
        <v>50</v>
      </c>
      <c r="M539" s="1">
        <v>531.45000000000005</v>
      </c>
      <c r="N539" s="1">
        <v>50</v>
      </c>
      <c r="O539" s="1">
        <v>557.5</v>
      </c>
      <c r="P539" s="1">
        <v>17273.900000000001</v>
      </c>
      <c r="Q539" s="1">
        <v>17650</v>
      </c>
      <c r="R539" s="1">
        <v>44630</v>
      </c>
      <c r="S539" s="1">
        <v>31</v>
      </c>
      <c r="T539" s="1">
        <v>22</v>
      </c>
      <c r="U539" s="1">
        <v>67</v>
      </c>
      <c r="V539" s="1">
        <v>19.989999999999998</v>
      </c>
      <c r="W539" s="1">
        <v>203.55</v>
      </c>
      <c r="X539" s="1">
        <v>-16.699999999999989</v>
      </c>
      <c r="Y539" s="1">
        <v>7600</v>
      </c>
      <c r="Z539" s="1">
        <v>5450</v>
      </c>
      <c r="AA539" s="1">
        <v>50</v>
      </c>
      <c r="AB539" s="1">
        <v>196.95</v>
      </c>
      <c r="AC539" s="1">
        <v>50</v>
      </c>
      <c r="AD539" s="1">
        <v>203.95</v>
      </c>
      <c r="AE539" s="1">
        <v>17273.900000000001</v>
      </c>
      <c r="AF539" s="1"/>
    </row>
    <row r="540" spans="2:32" x14ac:dyDescent="0.25">
      <c r="B540" s="1">
        <v>17650</v>
      </c>
      <c r="C540" s="2">
        <v>44637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17273.900000000001</v>
      </c>
      <c r="Q540" s="1">
        <v>17650</v>
      </c>
      <c r="R540" s="1">
        <v>44637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16850</v>
      </c>
      <c r="Z540" s="1">
        <v>150</v>
      </c>
      <c r="AA540" s="1">
        <v>100</v>
      </c>
      <c r="AB540" s="1">
        <v>143.30000000000001</v>
      </c>
      <c r="AC540" s="1">
        <v>50</v>
      </c>
      <c r="AD540" s="1">
        <v>393.25</v>
      </c>
      <c r="AE540" s="1">
        <v>17273.900000000001</v>
      </c>
      <c r="AF540" s="1"/>
    </row>
    <row r="541" spans="2:32" x14ac:dyDescent="0.25">
      <c r="B541" s="1">
        <v>17650</v>
      </c>
      <c r="C541" s="2">
        <v>44644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50</v>
      </c>
      <c r="K541" s="1">
        <v>0</v>
      </c>
      <c r="L541" s="1">
        <v>50</v>
      </c>
      <c r="M541" s="1">
        <v>163.6</v>
      </c>
      <c r="N541" s="1">
        <v>0</v>
      </c>
      <c r="O541" s="1">
        <v>0</v>
      </c>
      <c r="P541" s="1">
        <v>17273.900000000001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/>
    </row>
    <row r="542" spans="2:32" x14ac:dyDescent="0.25">
      <c r="B542" s="1">
        <v>17650</v>
      </c>
      <c r="C542" s="2">
        <v>44651</v>
      </c>
      <c r="D542" s="1">
        <v>102</v>
      </c>
      <c r="E542" s="1">
        <v>-35</v>
      </c>
      <c r="F542" s="1">
        <v>74</v>
      </c>
      <c r="G542" s="1">
        <v>23.33</v>
      </c>
      <c r="H542" s="1">
        <v>636.54999999999995</v>
      </c>
      <c r="I542" s="1">
        <v>13.549999999999956</v>
      </c>
      <c r="J542" s="1">
        <v>2050</v>
      </c>
      <c r="K542" s="1">
        <v>3350</v>
      </c>
      <c r="L542" s="1">
        <v>50</v>
      </c>
      <c r="M542" s="1">
        <v>611.9</v>
      </c>
      <c r="N542" s="1">
        <v>50</v>
      </c>
      <c r="O542" s="1">
        <v>623.4</v>
      </c>
      <c r="P542" s="1">
        <v>17273.900000000001</v>
      </c>
      <c r="Q542" s="1">
        <v>17650</v>
      </c>
      <c r="R542" s="1">
        <v>44651</v>
      </c>
      <c r="S542" s="1">
        <v>269</v>
      </c>
      <c r="T542" s="1">
        <v>2</v>
      </c>
      <c r="U542" s="1">
        <v>96</v>
      </c>
      <c r="V542" s="1">
        <v>16.53</v>
      </c>
      <c r="W542" s="1">
        <v>298</v>
      </c>
      <c r="X542" s="1">
        <v>-20.949999999999989</v>
      </c>
      <c r="Y542" s="1">
        <v>19550</v>
      </c>
      <c r="Z542" s="1">
        <v>15200</v>
      </c>
      <c r="AA542" s="1">
        <v>50</v>
      </c>
      <c r="AB542" s="1">
        <v>297.8</v>
      </c>
      <c r="AC542" s="1">
        <v>50</v>
      </c>
      <c r="AD542" s="1">
        <v>306.25</v>
      </c>
      <c r="AE542" s="1">
        <v>17273.900000000001</v>
      </c>
      <c r="AF542" s="1"/>
    </row>
    <row r="543" spans="2:32" x14ac:dyDescent="0.25">
      <c r="B543" s="1">
        <v>17650</v>
      </c>
      <c r="C543" s="2">
        <v>44658</v>
      </c>
      <c r="D543" s="1">
        <v>20002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950</v>
      </c>
      <c r="K543" s="1">
        <v>50</v>
      </c>
      <c r="L543" s="1">
        <v>900</v>
      </c>
      <c r="M543" s="1">
        <v>515.6</v>
      </c>
      <c r="N543" s="1">
        <v>50</v>
      </c>
      <c r="O543" s="1">
        <v>714.55</v>
      </c>
      <c r="P543" s="1">
        <v>17273.900000000001</v>
      </c>
      <c r="Q543" s="1">
        <v>17650</v>
      </c>
      <c r="R543" s="1">
        <v>44658</v>
      </c>
      <c r="S543" s="1">
        <v>20006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1000</v>
      </c>
      <c r="Z543" s="1">
        <v>950</v>
      </c>
      <c r="AA543" s="1">
        <v>900</v>
      </c>
      <c r="AB543" s="1">
        <v>310.05</v>
      </c>
      <c r="AC543" s="1">
        <v>900</v>
      </c>
      <c r="AD543" s="1">
        <v>415.3</v>
      </c>
      <c r="AE543" s="1">
        <v>17273.900000000001</v>
      </c>
      <c r="AF543" s="1"/>
    </row>
    <row r="544" spans="2:32" x14ac:dyDescent="0.25">
      <c r="B544" s="1">
        <v>17650</v>
      </c>
      <c r="C544" s="2">
        <v>44679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150</v>
      </c>
      <c r="K544" s="1">
        <v>4600</v>
      </c>
      <c r="L544" s="1">
        <v>50</v>
      </c>
      <c r="M544" s="1">
        <v>663.1</v>
      </c>
      <c r="N544" s="1">
        <v>50</v>
      </c>
      <c r="O544" s="1">
        <v>711.3</v>
      </c>
      <c r="P544" s="1">
        <v>17273.900000000001</v>
      </c>
      <c r="Q544" s="1">
        <v>17650</v>
      </c>
      <c r="R544" s="1">
        <v>44679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50</v>
      </c>
      <c r="Z544" s="1">
        <v>2850</v>
      </c>
      <c r="AA544" s="1">
        <v>50</v>
      </c>
      <c r="AB544" s="1">
        <v>396.1</v>
      </c>
      <c r="AC544" s="1">
        <v>50</v>
      </c>
      <c r="AD544" s="1">
        <v>438.4</v>
      </c>
      <c r="AE544" s="1">
        <v>17273.900000000001</v>
      </c>
      <c r="AF544" s="1"/>
    </row>
    <row r="545" spans="2:32" x14ac:dyDescent="0.25">
      <c r="B545" s="1">
        <v>17650</v>
      </c>
      <c r="C545" s="2">
        <v>44616</v>
      </c>
      <c r="D545" s="1">
        <v>741</v>
      </c>
      <c r="E545" s="1">
        <v>-43</v>
      </c>
      <c r="F545" s="1">
        <v>885</v>
      </c>
      <c r="G545" s="1">
        <v>22.55</v>
      </c>
      <c r="H545" s="1">
        <v>418.55</v>
      </c>
      <c r="I545" s="1">
        <v>-3.8999999999999777</v>
      </c>
      <c r="J545" s="1">
        <v>32800</v>
      </c>
      <c r="K545" s="1">
        <v>19300</v>
      </c>
      <c r="L545" s="1">
        <v>250</v>
      </c>
      <c r="M545" s="1">
        <v>416</v>
      </c>
      <c r="N545" s="1">
        <v>100</v>
      </c>
      <c r="O545" s="1">
        <v>418.65</v>
      </c>
      <c r="P545" s="1">
        <v>17273.900000000001</v>
      </c>
      <c r="Q545" s="1">
        <v>17650</v>
      </c>
      <c r="R545" s="1">
        <v>44616</v>
      </c>
      <c r="S545" s="1">
        <v>12784</v>
      </c>
      <c r="T545" s="1">
        <v>4207</v>
      </c>
      <c r="U545" s="1">
        <v>196928</v>
      </c>
      <c r="V545" s="1">
        <v>18.329999999999998</v>
      </c>
      <c r="W545" s="1">
        <v>44.85</v>
      </c>
      <c r="X545" s="1">
        <v>-15.149999999999999</v>
      </c>
      <c r="Y545" s="1">
        <v>139950</v>
      </c>
      <c r="Z545" s="1">
        <v>119750</v>
      </c>
      <c r="AA545" s="1">
        <v>50</v>
      </c>
      <c r="AB545" s="1">
        <v>44.7</v>
      </c>
      <c r="AC545" s="1">
        <v>100</v>
      </c>
      <c r="AD545" s="1">
        <v>44.9</v>
      </c>
      <c r="AE545" s="1">
        <v>17273.900000000001</v>
      </c>
      <c r="AF545" s="1"/>
    </row>
    <row r="546" spans="2:32" x14ac:dyDescent="0.25">
      <c r="B546" s="1">
        <v>17650</v>
      </c>
      <c r="C546" s="2">
        <v>44623</v>
      </c>
      <c r="D546" s="1">
        <v>116</v>
      </c>
      <c r="E546" s="1">
        <v>3</v>
      </c>
      <c r="F546" s="1">
        <v>152</v>
      </c>
      <c r="G546" s="1">
        <v>22.3</v>
      </c>
      <c r="H546" s="1">
        <v>468.95</v>
      </c>
      <c r="I546" s="1">
        <v>8.0999999999999659</v>
      </c>
      <c r="J546" s="1">
        <v>7650</v>
      </c>
      <c r="K546" s="1">
        <v>4650</v>
      </c>
      <c r="L546" s="1">
        <v>50</v>
      </c>
      <c r="M546" s="1">
        <v>462.05</v>
      </c>
      <c r="N546" s="1">
        <v>50</v>
      </c>
      <c r="O546" s="1">
        <v>471.6</v>
      </c>
      <c r="P546" s="1">
        <v>17273.900000000001</v>
      </c>
      <c r="Q546" s="1">
        <v>17650</v>
      </c>
      <c r="R546" s="1">
        <v>44623</v>
      </c>
      <c r="S546" s="1">
        <v>540</v>
      </c>
      <c r="T546" s="1">
        <v>193</v>
      </c>
      <c r="U546" s="1">
        <v>2750</v>
      </c>
      <c r="V546" s="1">
        <v>18.440000000000001</v>
      </c>
      <c r="W546" s="1">
        <v>113.4</v>
      </c>
      <c r="X546" s="1">
        <v>-19.400000000000006</v>
      </c>
      <c r="Y546" s="1">
        <v>28550</v>
      </c>
      <c r="Z546" s="1">
        <v>19300</v>
      </c>
      <c r="AA546" s="1">
        <v>50</v>
      </c>
      <c r="AB546" s="1">
        <v>112.35</v>
      </c>
      <c r="AC546" s="1">
        <v>50</v>
      </c>
      <c r="AD546" s="1">
        <v>113.2</v>
      </c>
      <c r="AE546" s="1">
        <v>17273.900000000001</v>
      </c>
      <c r="AF546" s="1"/>
    </row>
    <row r="547" spans="2:32" x14ac:dyDescent="0.25">
      <c r="B547" s="1">
        <v>17700</v>
      </c>
      <c r="C547" s="2">
        <v>44623</v>
      </c>
      <c r="D547" s="1">
        <v>372</v>
      </c>
      <c r="E547" s="1">
        <v>94</v>
      </c>
      <c r="F547" s="1">
        <v>449</v>
      </c>
      <c r="G547" s="1">
        <v>21.5</v>
      </c>
      <c r="H547" s="1">
        <v>501.1</v>
      </c>
      <c r="I547" s="1">
        <v>4.5500000000000114</v>
      </c>
      <c r="J547" s="1">
        <v>17050</v>
      </c>
      <c r="K547" s="1">
        <v>13750</v>
      </c>
      <c r="L547" s="1">
        <v>2750</v>
      </c>
      <c r="M547" s="1">
        <v>495.85</v>
      </c>
      <c r="N547" s="1">
        <v>250</v>
      </c>
      <c r="O547" s="1">
        <v>509.3</v>
      </c>
      <c r="P547" s="1">
        <v>17273.900000000001</v>
      </c>
      <c r="Q547" s="1">
        <v>17700</v>
      </c>
      <c r="R547" s="1">
        <v>44623</v>
      </c>
      <c r="S547" s="1">
        <v>4506</v>
      </c>
      <c r="T547" s="1">
        <v>2881</v>
      </c>
      <c r="U547" s="1">
        <v>17663</v>
      </c>
      <c r="V547" s="1">
        <v>18.100000000000001</v>
      </c>
      <c r="W547" s="1">
        <v>96.8</v>
      </c>
      <c r="X547" s="1">
        <v>-17.850000000000009</v>
      </c>
      <c r="Y547" s="1">
        <v>34600</v>
      </c>
      <c r="Z547" s="1">
        <v>22050</v>
      </c>
      <c r="AA547" s="1">
        <v>300</v>
      </c>
      <c r="AB547" s="1">
        <v>96.55</v>
      </c>
      <c r="AC547" s="1">
        <v>250</v>
      </c>
      <c r="AD547" s="1">
        <v>96.75</v>
      </c>
      <c r="AE547" s="1">
        <v>17273.900000000001</v>
      </c>
      <c r="AF547" s="1"/>
    </row>
    <row r="548" spans="2:32" x14ac:dyDescent="0.25">
      <c r="B548" s="1">
        <v>17700</v>
      </c>
      <c r="C548" s="2">
        <v>44630</v>
      </c>
      <c r="D548" s="1">
        <v>70</v>
      </c>
      <c r="E548" s="1">
        <v>66</v>
      </c>
      <c r="F548" s="1">
        <v>139</v>
      </c>
      <c r="G548" s="1">
        <v>23.9</v>
      </c>
      <c r="H548" s="1">
        <v>579</v>
      </c>
      <c r="I548" s="1">
        <v>109</v>
      </c>
      <c r="J548" s="1">
        <v>3450</v>
      </c>
      <c r="K548" s="1">
        <v>3200</v>
      </c>
      <c r="L548" s="1">
        <v>50</v>
      </c>
      <c r="M548" s="1">
        <v>568.9</v>
      </c>
      <c r="N548" s="1">
        <v>50</v>
      </c>
      <c r="O548" s="1">
        <v>579.65</v>
      </c>
      <c r="P548" s="1">
        <v>17273.900000000001</v>
      </c>
      <c r="Q548" s="1">
        <v>17700</v>
      </c>
      <c r="R548" s="1">
        <v>44630</v>
      </c>
      <c r="S548" s="1">
        <v>326</v>
      </c>
      <c r="T548" s="1">
        <v>225</v>
      </c>
      <c r="U548" s="1">
        <v>1162</v>
      </c>
      <c r="V548" s="1">
        <v>19.72</v>
      </c>
      <c r="W548" s="1">
        <v>183.45</v>
      </c>
      <c r="X548" s="1">
        <v>-11.650000000000006</v>
      </c>
      <c r="Y548" s="1">
        <v>18800</v>
      </c>
      <c r="Z548" s="1">
        <v>14600</v>
      </c>
      <c r="AA548" s="1">
        <v>50</v>
      </c>
      <c r="AB548" s="1">
        <v>181.1</v>
      </c>
      <c r="AC548" s="1">
        <v>50</v>
      </c>
      <c r="AD548" s="1">
        <v>183.2</v>
      </c>
      <c r="AE548" s="1">
        <v>17273.900000000001</v>
      </c>
      <c r="AF548" s="1"/>
    </row>
    <row r="549" spans="2:32" x14ac:dyDescent="0.25">
      <c r="B549" s="1">
        <v>17700</v>
      </c>
      <c r="C549" s="2">
        <v>44644</v>
      </c>
      <c r="D549" s="1">
        <v>5</v>
      </c>
      <c r="E549" s="1">
        <v>0</v>
      </c>
      <c r="F549" s="1">
        <v>1</v>
      </c>
      <c r="G549" s="1">
        <v>24.14</v>
      </c>
      <c r="H549" s="1">
        <v>654.1</v>
      </c>
      <c r="I549" s="1">
        <v>158.10000000000002</v>
      </c>
      <c r="J549" s="1">
        <v>700</v>
      </c>
      <c r="K549" s="1">
        <v>600</v>
      </c>
      <c r="L549" s="1">
        <v>50</v>
      </c>
      <c r="M549" s="1">
        <v>452.5</v>
      </c>
      <c r="N549" s="1">
        <v>100</v>
      </c>
      <c r="O549" s="1">
        <v>995.3</v>
      </c>
      <c r="P549" s="1">
        <v>17273.900000000001</v>
      </c>
      <c r="Q549" s="1">
        <v>17700</v>
      </c>
      <c r="R549" s="1">
        <v>44644</v>
      </c>
      <c r="S549" s="1">
        <v>33</v>
      </c>
      <c r="T549" s="1">
        <v>-16</v>
      </c>
      <c r="U549" s="1">
        <v>47</v>
      </c>
      <c r="V549" s="1">
        <v>17.420000000000002</v>
      </c>
      <c r="W549" s="1">
        <v>252</v>
      </c>
      <c r="X549" s="1">
        <v>-12.100000000000023</v>
      </c>
      <c r="Y549" s="1">
        <v>25500</v>
      </c>
      <c r="Z549" s="1">
        <v>5550</v>
      </c>
      <c r="AA549" s="1">
        <v>50</v>
      </c>
      <c r="AB549" s="1">
        <v>245.8</v>
      </c>
      <c r="AC549" s="1">
        <v>300</v>
      </c>
      <c r="AD549" s="1">
        <v>252.7</v>
      </c>
      <c r="AE549" s="1">
        <v>17273.900000000001</v>
      </c>
      <c r="AF549" s="1"/>
    </row>
    <row r="550" spans="2:32" x14ac:dyDescent="0.25">
      <c r="B550" s="1">
        <v>17700</v>
      </c>
      <c r="C550" s="2">
        <v>44651</v>
      </c>
      <c r="D550" s="1">
        <v>1660</v>
      </c>
      <c r="E550" s="1">
        <v>7</v>
      </c>
      <c r="F550" s="1">
        <v>844</v>
      </c>
      <c r="G550" s="1">
        <v>22.54</v>
      </c>
      <c r="H550" s="1">
        <v>648</v>
      </c>
      <c r="I550" s="1">
        <v>-0.60000000000002274</v>
      </c>
      <c r="J550" s="1">
        <v>3950</v>
      </c>
      <c r="K550" s="1">
        <v>5050</v>
      </c>
      <c r="L550" s="1">
        <v>300</v>
      </c>
      <c r="M550" s="1">
        <v>646.54999999999995</v>
      </c>
      <c r="N550" s="1">
        <v>300</v>
      </c>
      <c r="O550" s="1">
        <v>649.9</v>
      </c>
      <c r="P550" s="1">
        <v>17273.900000000001</v>
      </c>
      <c r="Q550" s="1">
        <v>17700</v>
      </c>
      <c r="R550" s="1">
        <v>44651</v>
      </c>
      <c r="S550" s="1">
        <v>2425</v>
      </c>
      <c r="T550" s="1">
        <v>62</v>
      </c>
      <c r="U550" s="1">
        <v>3844</v>
      </c>
      <c r="V550" s="1">
        <v>16.45</v>
      </c>
      <c r="W550" s="1">
        <v>280.75</v>
      </c>
      <c r="X550" s="1">
        <v>-13.100000000000023</v>
      </c>
      <c r="Y550" s="1">
        <v>28400</v>
      </c>
      <c r="Z550" s="1">
        <v>19300</v>
      </c>
      <c r="AA550" s="1">
        <v>100</v>
      </c>
      <c r="AB550" s="1">
        <v>280.8</v>
      </c>
      <c r="AC550" s="1">
        <v>100</v>
      </c>
      <c r="AD550" s="1">
        <v>282.14999999999998</v>
      </c>
      <c r="AE550" s="1">
        <v>17273.900000000001</v>
      </c>
      <c r="AF550" s="1"/>
    </row>
    <row r="551" spans="2:32" x14ac:dyDescent="0.25">
      <c r="B551" s="1">
        <v>17700</v>
      </c>
      <c r="C551" s="2">
        <v>44658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150</v>
      </c>
      <c r="K551" s="1">
        <v>900</v>
      </c>
      <c r="L551" s="1">
        <v>100</v>
      </c>
      <c r="M551" s="1">
        <v>275.45</v>
      </c>
      <c r="N551" s="1">
        <v>900</v>
      </c>
      <c r="O551" s="1">
        <v>702.4</v>
      </c>
      <c r="P551" s="1">
        <v>17273.900000000001</v>
      </c>
      <c r="Q551" s="1">
        <v>17700</v>
      </c>
      <c r="R551" s="1">
        <v>44658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1800</v>
      </c>
      <c r="Z551" s="1">
        <v>0</v>
      </c>
      <c r="AA551" s="1">
        <v>1800</v>
      </c>
      <c r="AB551" s="1">
        <v>84.05</v>
      </c>
      <c r="AC551" s="1">
        <v>0</v>
      </c>
      <c r="AD551" s="1">
        <v>0</v>
      </c>
      <c r="AE551" s="1">
        <v>17273.900000000001</v>
      </c>
      <c r="AF551" s="1"/>
    </row>
    <row r="552" spans="2:32" x14ac:dyDescent="0.25">
      <c r="B552" s="1">
        <v>17700</v>
      </c>
      <c r="C552" s="2">
        <v>44679</v>
      </c>
      <c r="D552" s="1">
        <v>14</v>
      </c>
      <c r="E552" s="1">
        <v>0</v>
      </c>
      <c r="F552" s="1">
        <v>1</v>
      </c>
      <c r="G552" s="1">
        <v>22.85</v>
      </c>
      <c r="H552" s="1">
        <v>735.6</v>
      </c>
      <c r="I552" s="1">
        <v>56.800000000000068</v>
      </c>
      <c r="J552" s="1">
        <v>1850</v>
      </c>
      <c r="K552" s="1">
        <v>4500</v>
      </c>
      <c r="L552" s="1">
        <v>50</v>
      </c>
      <c r="M552" s="1">
        <v>708.4</v>
      </c>
      <c r="N552" s="1">
        <v>50</v>
      </c>
      <c r="O552" s="1">
        <v>720</v>
      </c>
      <c r="P552" s="1">
        <v>17273.900000000001</v>
      </c>
      <c r="Q552" s="1">
        <v>17700</v>
      </c>
      <c r="R552" s="1">
        <v>44679</v>
      </c>
      <c r="S552" s="1">
        <v>107</v>
      </c>
      <c r="T552" s="1">
        <v>2</v>
      </c>
      <c r="U552" s="1">
        <v>37</v>
      </c>
      <c r="V552" s="1">
        <v>14.95</v>
      </c>
      <c r="W552" s="1">
        <v>402.45</v>
      </c>
      <c r="X552" s="1">
        <v>-6.1500000000000341</v>
      </c>
      <c r="Y552" s="1">
        <v>9450</v>
      </c>
      <c r="Z552" s="1">
        <v>6450</v>
      </c>
      <c r="AA552" s="1">
        <v>50</v>
      </c>
      <c r="AB552" s="1">
        <v>395.9</v>
      </c>
      <c r="AC552" s="1">
        <v>50</v>
      </c>
      <c r="AD552" s="1">
        <v>402.95</v>
      </c>
      <c r="AE552" s="1">
        <v>17273.900000000001</v>
      </c>
      <c r="AF552" s="1"/>
    </row>
    <row r="553" spans="2:32" x14ac:dyDescent="0.25">
      <c r="B553" s="1">
        <v>17700</v>
      </c>
      <c r="C553" s="2">
        <v>44616</v>
      </c>
      <c r="D553" s="1">
        <v>5410</v>
      </c>
      <c r="E553" s="1">
        <v>-480</v>
      </c>
      <c r="F553" s="1">
        <v>9884</v>
      </c>
      <c r="G553" s="1">
        <v>22.75</v>
      </c>
      <c r="H553" s="1">
        <v>460.75</v>
      </c>
      <c r="I553" s="1">
        <v>1.6999999999999886</v>
      </c>
      <c r="J553" s="1">
        <v>41650</v>
      </c>
      <c r="K553" s="1">
        <v>28850</v>
      </c>
      <c r="L553" s="1">
        <v>200</v>
      </c>
      <c r="M553" s="1">
        <v>456.5</v>
      </c>
      <c r="N553" s="1">
        <v>150</v>
      </c>
      <c r="O553" s="1">
        <v>458.75</v>
      </c>
      <c r="P553" s="1">
        <v>17273.900000000001</v>
      </c>
      <c r="Q553" s="1">
        <v>17700</v>
      </c>
      <c r="R553" s="1">
        <v>44616</v>
      </c>
      <c r="S553" s="1">
        <v>66803</v>
      </c>
      <c r="T553" s="1">
        <v>25181</v>
      </c>
      <c r="U553" s="1">
        <v>598403</v>
      </c>
      <c r="V553" s="1">
        <v>18.05</v>
      </c>
      <c r="W553" s="1">
        <v>34.549999999999997</v>
      </c>
      <c r="X553" s="1">
        <v>-12.950000000000003</v>
      </c>
      <c r="Y553" s="1">
        <v>187900</v>
      </c>
      <c r="Z553" s="1">
        <v>344200</v>
      </c>
      <c r="AA553" s="1">
        <v>1450</v>
      </c>
      <c r="AB553" s="1">
        <v>34.549999999999997</v>
      </c>
      <c r="AC553" s="1">
        <v>50</v>
      </c>
      <c r="AD553" s="1">
        <v>34.65</v>
      </c>
      <c r="AE553" s="1">
        <v>17273.900000000001</v>
      </c>
      <c r="AF553" s="1"/>
    </row>
    <row r="554" spans="2:32" x14ac:dyDescent="0.25">
      <c r="B554" s="1">
        <v>17700</v>
      </c>
      <c r="C554" s="2">
        <v>44637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400</v>
      </c>
      <c r="K554" s="1">
        <v>150</v>
      </c>
      <c r="L554" s="1">
        <v>100</v>
      </c>
      <c r="M554" s="1">
        <v>154.30000000000001</v>
      </c>
      <c r="N554" s="1">
        <v>50</v>
      </c>
      <c r="O554" s="1">
        <v>1074.0999999999999</v>
      </c>
      <c r="P554" s="1">
        <v>17273.900000000001</v>
      </c>
      <c r="Q554" s="1">
        <v>17700</v>
      </c>
      <c r="R554" s="1">
        <v>44637</v>
      </c>
      <c r="S554" s="1">
        <v>17</v>
      </c>
      <c r="T554" s="1">
        <v>1</v>
      </c>
      <c r="U554" s="1">
        <v>6</v>
      </c>
      <c r="V554" s="1">
        <v>19.59</v>
      </c>
      <c r="W554" s="1">
        <v>240.35</v>
      </c>
      <c r="X554" s="1">
        <v>-0.34999999999999432</v>
      </c>
      <c r="Y554" s="1">
        <v>4850</v>
      </c>
      <c r="Z554" s="1">
        <v>3300</v>
      </c>
      <c r="AA554" s="1">
        <v>50</v>
      </c>
      <c r="AB554" s="1">
        <v>217.7</v>
      </c>
      <c r="AC554" s="1">
        <v>400</v>
      </c>
      <c r="AD554" s="1">
        <v>234.15</v>
      </c>
      <c r="AE554" s="1">
        <v>17273.900000000001</v>
      </c>
      <c r="AF554" s="1"/>
    </row>
    <row r="555" spans="2:32" x14ac:dyDescent="0.25">
      <c r="B555" s="1">
        <v>17750</v>
      </c>
      <c r="C555" s="2">
        <v>44630</v>
      </c>
      <c r="D555" s="1">
        <v>0</v>
      </c>
      <c r="E555" s="1">
        <v>0</v>
      </c>
      <c r="F555" s="1">
        <v>0</v>
      </c>
      <c r="G555" s="1">
        <v>23.4</v>
      </c>
      <c r="H555" s="1">
        <v>611.04999999999995</v>
      </c>
      <c r="I555" s="1">
        <v>30.599999999999909</v>
      </c>
      <c r="J555" s="1">
        <v>450</v>
      </c>
      <c r="K555" s="1">
        <v>3200</v>
      </c>
      <c r="L555" s="1">
        <v>400</v>
      </c>
      <c r="M555" s="1">
        <v>100.4</v>
      </c>
      <c r="N555" s="1">
        <v>50</v>
      </c>
      <c r="O555" s="1">
        <v>620.15</v>
      </c>
      <c r="P555" s="1">
        <v>17273.900000000001</v>
      </c>
      <c r="Q555" s="1">
        <v>17750</v>
      </c>
      <c r="R555" s="1">
        <v>44630</v>
      </c>
      <c r="S555" s="1">
        <v>8</v>
      </c>
      <c r="T555" s="1">
        <v>8</v>
      </c>
      <c r="U555" s="1">
        <v>11</v>
      </c>
      <c r="V555" s="1">
        <v>19.72</v>
      </c>
      <c r="W555" s="1">
        <v>166.4</v>
      </c>
      <c r="X555" s="1">
        <v>-535.1</v>
      </c>
      <c r="Y555" s="1">
        <v>6950</v>
      </c>
      <c r="Z555" s="1">
        <v>3000</v>
      </c>
      <c r="AA555" s="1">
        <v>50</v>
      </c>
      <c r="AB555" s="1">
        <v>159.85</v>
      </c>
      <c r="AC555" s="1">
        <v>50</v>
      </c>
      <c r="AD555" s="1">
        <v>166.3</v>
      </c>
      <c r="AE555" s="1">
        <v>17273.900000000001</v>
      </c>
      <c r="AF555" s="1"/>
    </row>
    <row r="556" spans="2:32" x14ac:dyDescent="0.25">
      <c r="B556" s="1">
        <v>17750</v>
      </c>
      <c r="C556" s="2">
        <v>44616</v>
      </c>
      <c r="D556" s="1">
        <v>906</v>
      </c>
      <c r="E556" s="1">
        <v>-9</v>
      </c>
      <c r="F556" s="1">
        <v>537</v>
      </c>
      <c r="G556" s="1">
        <v>21.1</v>
      </c>
      <c r="H556" s="1">
        <v>500</v>
      </c>
      <c r="I556" s="1">
        <v>17</v>
      </c>
      <c r="J556" s="1">
        <v>360850</v>
      </c>
      <c r="K556" s="1">
        <v>18600</v>
      </c>
      <c r="L556" s="1">
        <v>100</v>
      </c>
      <c r="M556" s="1">
        <v>497.25</v>
      </c>
      <c r="N556" s="1">
        <v>400</v>
      </c>
      <c r="O556" s="1">
        <v>500</v>
      </c>
      <c r="P556" s="1">
        <v>17273.900000000001</v>
      </c>
      <c r="Q556" s="1">
        <v>17750</v>
      </c>
      <c r="R556" s="1">
        <v>44616</v>
      </c>
      <c r="S556" s="1">
        <v>16280</v>
      </c>
      <c r="T556" s="1">
        <v>8228</v>
      </c>
      <c r="U556" s="1">
        <v>203363</v>
      </c>
      <c r="V556" s="1">
        <v>17.89</v>
      </c>
      <c r="W556" s="1">
        <v>26.75</v>
      </c>
      <c r="X556" s="1">
        <v>-11.5</v>
      </c>
      <c r="Y556" s="1">
        <v>148500</v>
      </c>
      <c r="Z556" s="1">
        <v>137500</v>
      </c>
      <c r="AA556" s="1">
        <v>350</v>
      </c>
      <c r="AB556" s="1">
        <v>26.65</v>
      </c>
      <c r="AC556" s="1">
        <v>2150</v>
      </c>
      <c r="AD556" s="1">
        <v>26.75</v>
      </c>
      <c r="AE556" s="1">
        <v>17273.900000000001</v>
      </c>
      <c r="AF556" s="1"/>
    </row>
    <row r="557" spans="2:32" x14ac:dyDescent="0.25">
      <c r="B557" s="1">
        <v>17750</v>
      </c>
      <c r="C557" s="2">
        <v>44651</v>
      </c>
      <c r="D557" s="1">
        <v>125</v>
      </c>
      <c r="E557" s="1">
        <v>4</v>
      </c>
      <c r="F557" s="1">
        <v>6</v>
      </c>
      <c r="G557" s="1">
        <v>23.36</v>
      </c>
      <c r="H557" s="1">
        <v>695</v>
      </c>
      <c r="I557" s="1">
        <v>42</v>
      </c>
      <c r="J557" s="1">
        <v>1850</v>
      </c>
      <c r="K557" s="1">
        <v>2750</v>
      </c>
      <c r="L557" s="1">
        <v>50</v>
      </c>
      <c r="M557" s="1">
        <v>607</v>
      </c>
      <c r="N557" s="1">
        <v>50</v>
      </c>
      <c r="O557" s="1">
        <v>681.25</v>
      </c>
      <c r="P557" s="1">
        <v>17273.900000000001</v>
      </c>
      <c r="Q557" s="1">
        <v>17750</v>
      </c>
      <c r="R557" s="1">
        <v>44651</v>
      </c>
      <c r="S557" s="1">
        <v>130</v>
      </c>
      <c r="T557" s="1">
        <v>5</v>
      </c>
      <c r="U557" s="1">
        <v>80</v>
      </c>
      <c r="V557" s="1">
        <v>16.73</v>
      </c>
      <c r="W557" s="1">
        <v>265.45</v>
      </c>
      <c r="X557" s="1">
        <v>-10.699999999999989</v>
      </c>
      <c r="Y557" s="1">
        <v>7750</v>
      </c>
      <c r="Z557" s="1">
        <v>6200</v>
      </c>
      <c r="AA557" s="1">
        <v>50</v>
      </c>
      <c r="AB557" s="1">
        <v>255.6</v>
      </c>
      <c r="AC557" s="1">
        <v>50</v>
      </c>
      <c r="AD557" s="1">
        <v>261.95</v>
      </c>
      <c r="AE557" s="1">
        <v>17273.900000000001</v>
      </c>
      <c r="AF557" s="1"/>
    </row>
    <row r="558" spans="2:32" x14ac:dyDescent="0.25">
      <c r="B558" s="1">
        <v>17750</v>
      </c>
      <c r="C558" s="2">
        <v>44679</v>
      </c>
      <c r="D558" s="1">
        <v>1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2050</v>
      </c>
      <c r="K558" s="1">
        <v>4500</v>
      </c>
      <c r="L558" s="1">
        <v>50</v>
      </c>
      <c r="M558" s="1">
        <v>724.65</v>
      </c>
      <c r="N558" s="1">
        <v>50</v>
      </c>
      <c r="O558" s="1">
        <v>768.4</v>
      </c>
      <c r="P558" s="1">
        <v>17273.900000000001</v>
      </c>
      <c r="Q558" s="1">
        <v>17750</v>
      </c>
      <c r="R558" s="1">
        <v>44679</v>
      </c>
      <c r="S558" s="1">
        <v>5</v>
      </c>
      <c r="T558" s="1">
        <v>2</v>
      </c>
      <c r="U558" s="1">
        <v>3</v>
      </c>
      <c r="V558" s="1">
        <v>15.49</v>
      </c>
      <c r="W558" s="1">
        <v>396.85</v>
      </c>
      <c r="X558" s="1">
        <v>20.800000000000011</v>
      </c>
      <c r="Y558" s="1">
        <v>3350</v>
      </c>
      <c r="Z558" s="1">
        <v>4300</v>
      </c>
      <c r="AA558" s="1">
        <v>50</v>
      </c>
      <c r="AB558" s="1">
        <v>370.05</v>
      </c>
      <c r="AC558" s="1">
        <v>50</v>
      </c>
      <c r="AD558" s="1">
        <v>384.55</v>
      </c>
      <c r="AE558" s="1">
        <v>17273.900000000001</v>
      </c>
      <c r="AF558" s="1"/>
    </row>
    <row r="559" spans="2:32" x14ac:dyDescent="0.25">
      <c r="B559" s="1">
        <v>17750</v>
      </c>
      <c r="C559" s="2">
        <v>44637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150</v>
      </c>
      <c r="L559" s="1">
        <v>0</v>
      </c>
      <c r="M559" s="1">
        <v>0</v>
      </c>
      <c r="N559" s="1">
        <v>50</v>
      </c>
      <c r="O559" s="1">
        <v>1133.55</v>
      </c>
      <c r="P559" s="1">
        <v>17273.900000000001</v>
      </c>
      <c r="Q559" s="1">
        <v>17750</v>
      </c>
      <c r="R559" s="1">
        <v>44637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1900</v>
      </c>
      <c r="Z559" s="1">
        <v>150</v>
      </c>
      <c r="AA559" s="1">
        <v>50</v>
      </c>
      <c r="AB559" s="1">
        <v>139.69999999999999</v>
      </c>
      <c r="AC559" s="1">
        <v>50</v>
      </c>
      <c r="AD559" s="1">
        <v>344.95</v>
      </c>
      <c r="AE559" s="1">
        <v>17273.900000000001</v>
      </c>
      <c r="AF559" s="1"/>
    </row>
    <row r="560" spans="2:32" x14ac:dyDescent="0.25">
      <c r="B560" s="1">
        <v>17750</v>
      </c>
      <c r="C560" s="2">
        <v>44623</v>
      </c>
      <c r="D560" s="1">
        <v>154</v>
      </c>
      <c r="E560" s="1">
        <v>2</v>
      </c>
      <c r="F560" s="1">
        <v>37</v>
      </c>
      <c r="G560" s="1">
        <v>19.25</v>
      </c>
      <c r="H560" s="1">
        <v>546</v>
      </c>
      <c r="I560" s="1">
        <v>17.25</v>
      </c>
      <c r="J560" s="1">
        <v>7750</v>
      </c>
      <c r="K560" s="1">
        <v>2800</v>
      </c>
      <c r="L560" s="1">
        <v>1450</v>
      </c>
      <c r="M560" s="1">
        <v>493.05</v>
      </c>
      <c r="N560" s="1">
        <v>50</v>
      </c>
      <c r="O560" s="1">
        <v>547.65</v>
      </c>
      <c r="P560" s="1">
        <v>17273.900000000001</v>
      </c>
      <c r="Q560" s="1">
        <v>17750</v>
      </c>
      <c r="R560" s="1">
        <v>44623</v>
      </c>
      <c r="S560" s="1">
        <v>414</v>
      </c>
      <c r="T560" s="1">
        <v>165</v>
      </c>
      <c r="U560" s="1">
        <v>1830</v>
      </c>
      <c r="V560" s="1">
        <v>18.05</v>
      </c>
      <c r="W560" s="1">
        <v>83.9</v>
      </c>
      <c r="X560" s="1">
        <v>-18.099999999999994</v>
      </c>
      <c r="Y560" s="1">
        <v>30150</v>
      </c>
      <c r="Z560" s="1">
        <v>16150</v>
      </c>
      <c r="AA560" s="1">
        <v>50</v>
      </c>
      <c r="AB560" s="1">
        <v>83</v>
      </c>
      <c r="AC560" s="1">
        <v>250</v>
      </c>
      <c r="AD560" s="1">
        <v>83.85</v>
      </c>
      <c r="AE560" s="1">
        <v>17273.900000000001</v>
      </c>
      <c r="AF560" s="1"/>
    </row>
    <row r="561" spans="2:32" x14ac:dyDescent="0.25">
      <c r="B561" s="1">
        <v>17750</v>
      </c>
      <c r="C561" s="2">
        <v>44644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50</v>
      </c>
      <c r="K561" s="1">
        <v>0</v>
      </c>
      <c r="L561" s="1">
        <v>50</v>
      </c>
      <c r="M561" s="1">
        <v>199.75</v>
      </c>
      <c r="N561" s="1">
        <v>0</v>
      </c>
      <c r="O561" s="1">
        <v>0</v>
      </c>
      <c r="P561" s="1">
        <v>17273.900000000001</v>
      </c>
      <c r="Q561" s="1">
        <v>17750</v>
      </c>
      <c r="R561" s="1">
        <v>44644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200</v>
      </c>
      <c r="Z561" s="1">
        <v>0</v>
      </c>
      <c r="AA561" s="1">
        <v>100</v>
      </c>
      <c r="AB561" s="1">
        <v>186.6</v>
      </c>
      <c r="AC561" s="1">
        <v>0</v>
      </c>
      <c r="AD561" s="1">
        <v>0</v>
      </c>
      <c r="AE561" s="1">
        <v>17273.900000000001</v>
      </c>
      <c r="AF561" s="1"/>
    </row>
    <row r="562" spans="2:32" x14ac:dyDescent="0.25">
      <c r="B562" s="1">
        <v>17800</v>
      </c>
      <c r="C562" s="2">
        <v>44630</v>
      </c>
      <c r="D562" s="1">
        <v>62</v>
      </c>
      <c r="E562" s="1">
        <v>60</v>
      </c>
      <c r="F562" s="1">
        <v>84</v>
      </c>
      <c r="G562" s="1">
        <v>23.73</v>
      </c>
      <c r="H562" s="1">
        <v>640.29999999999995</v>
      </c>
      <c r="I562" s="1">
        <v>140.29999999999995</v>
      </c>
      <c r="J562" s="1">
        <v>2250</v>
      </c>
      <c r="K562" s="1">
        <v>2600</v>
      </c>
      <c r="L562" s="1">
        <v>50</v>
      </c>
      <c r="M562" s="1">
        <v>631.25</v>
      </c>
      <c r="N562" s="1">
        <v>50</v>
      </c>
      <c r="O562" s="1">
        <v>645.85</v>
      </c>
      <c r="P562" s="1">
        <v>17273.900000000001</v>
      </c>
      <c r="Q562" s="1">
        <v>17800</v>
      </c>
      <c r="R562" s="1">
        <v>44630</v>
      </c>
      <c r="S562" s="1">
        <v>286</v>
      </c>
      <c r="T562" s="1">
        <v>149</v>
      </c>
      <c r="U562" s="1">
        <v>745</v>
      </c>
      <c r="V562" s="1">
        <v>19.43</v>
      </c>
      <c r="W562" s="1">
        <v>147</v>
      </c>
      <c r="X562" s="1">
        <v>-10.300000000000011</v>
      </c>
      <c r="Y562" s="1">
        <v>18350</v>
      </c>
      <c r="Z562" s="1">
        <v>17250</v>
      </c>
      <c r="AA562" s="1">
        <v>50</v>
      </c>
      <c r="AB562" s="1">
        <v>145.35</v>
      </c>
      <c r="AC562" s="1">
        <v>50</v>
      </c>
      <c r="AD562" s="1">
        <v>147.80000000000001</v>
      </c>
      <c r="AE562" s="1">
        <v>17273.900000000001</v>
      </c>
      <c r="AF562" s="1"/>
    </row>
    <row r="563" spans="2:32" x14ac:dyDescent="0.25">
      <c r="B563" s="1">
        <v>17800</v>
      </c>
      <c r="C563" s="2">
        <v>44644</v>
      </c>
      <c r="D563" s="1">
        <v>1</v>
      </c>
      <c r="E563" s="1">
        <v>0</v>
      </c>
      <c r="F563" s="1">
        <v>2</v>
      </c>
      <c r="G563" s="1">
        <v>24.4</v>
      </c>
      <c r="H563" s="1">
        <v>720</v>
      </c>
      <c r="I563" s="1">
        <v>10</v>
      </c>
      <c r="J563" s="1">
        <v>300</v>
      </c>
      <c r="K563" s="1">
        <v>100</v>
      </c>
      <c r="L563" s="1">
        <v>50</v>
      </c>
      <c r="M563" s="1">
        <v>629.9</v>
      </c>
      <c r="N563" s="1">
        <v>50</v>
      </c>
      <c r="O563" s="1">
        <v>740</v>
      </c>
      <c r="P563" s="1">
        <v>17273.900000000001</v>
      </c>
      <c r="Q563" s="1">
        <v>17800</v>
      </c>
      <c r="R563" s="1">
        <v>44644</v>
      </c>
      <c r="S563" s="1">
        <v>35</v>
      </c>
      <c r="T563" s="1">
        <v>8</v>
      </c>
      <c r="U563" s="1">
        <v>35</v>
      </c>
      <c r="V563" s="1">
        <v>17.45</v>
      </c>
      <c r="W563" s="1">
        <v>217.15</v>
      </c>
      <c r="X563" s="1">
        <v>3.5500000000000114</v>
      </c>
      <c r="Y563" s="1">
        <v>24500</v>
      </c>
      <c r="Z563" s="1">
        <v>5300</v>
      </c>
      <c r="AA563" s="1">
        <v>50</v>
      </c>
      <c r="AB563" s="1">
        <v>207.05</v>
      </c>
      <c r="AC563" s="1">
        <v>150</v>
      </c>
      <c r="AD563" s="1">
        <v>214.4</v>
      </c>
      <c r="AE563" s="1">
        <v>17273.900000000001</v>
      </c>
      <c r="AF563" s="1"/>
    </row>
    <row r="564" spans="2:32" x14ac:dyDescent="0.25">
      <c r="B564" s="1">
        <v>17800</v>
      </c>
      <c r="C564" s="2">
        <v>44651</v>
      </c>
      <c r="D564" s="1">
        <v>1307</v>
      </c>
      <c r="E564" s="1">
        <v>44</v>
      </c>
      <c r="F564" s="1">
        <v>322</v>
      </c>
      <c r="G564" s="1">
        <v>22.44</v>
      </c>
      <c r="H564" s="1">
        <v>705.1</v>
      </c>
      <c r="I564" s="1">
        <v>-6.5</v>
      </c>
      <c r="J564" s="1">
        <v>5250</v>
      </c>
      <c r="K564" s="1">
        <v>4500</v>
      </c>
      <c r="L564" s="1">
        <v>50</v>
      </c>
      <c r="M564" s="1">
        <v>704.1</v>
      </c>
      <c r="N564" s="1">
        <v>50</v>
      </c>
      <c r="O564" s="1">
        <v>709.6</v>
      </c>
      <c r="P564" s="1">
        <v>17273.900000000001</v>
      </c>
      <c r="Q564" s="1">
        <v>17800</v>
      </c>
      <c r="R564" s="1">
        <v>44651</v>
      </c>
      <c r="S564" s="1">
        <v>3557</v>
      </c>
      <c r="T564" s="1">
        <v>567</v>
      </c>
      <c r="U564" s="1">
        <v>7045</v>
      </c>
      <c r="V564" s="1">
        <v>16.309999999999999</v>
      </c>
      <c r="W564" s="1">
        <v>239.95</v>
      </c>
      <c r="X564" s="1">
        <v>-12.450000000000017</v>
      </c>
      <c r="Y564" s="1">
        <v>28850</v>
      </c>
      <c r="Z564" s="1">
        <v>20800</v>
      </c>
      <c r="AA564" s="1">
        <v>50</v>
      </c>
      <c r="AB564" s="1">
        <v>239.75</v>
      </c>
      <c r="AC564" s="1">
        <v>200</v>
      </c>
      <c r="AD564" s="1">
        <v>239.95</v>
      </c>
      <c r="AE564" s="1">
        <v>17273.900000000001</v>
      </c>
      <c r="AF564" s="1"/>
    </row>
    <row r="565" spans="2:32" x14ac:dyDescent="0.25">
      <c r="B565" s="1">
        <v>0</v>
      </c>
      <c r="C565" s="2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17800</v>
      </c>
      <c r="R565" s="1">
        <v>44658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2000</v>
      </c>
      <c r="Z565" s="1">
        <v>0</v>
      </c>
      <c r="AA565" s="1">
        <v>1800</v>
      </c>
      <c r="AB565" s="1">
        <v>66.05</v>
      </c>
      <c r="AC565" s="1">
        <v>0</v>
      </c>
      <c r="AD565" s="1">
        <v>0</v>
      </c>
      <c r="AE565" s="1">
        <v>17273.900000000001</v>
      </c>
      <c r="AF565" s="1"/>
    </row>
    <row r="566" spans="2:32" x14ac:dyDescent="0.25">
      <c r="B566" s="1">
        <v>17800</v>
      </c>
      <c r="C566" s="2">
        <v>44679</v>
      </c>
      <c r="D566" s="1">
        <v>55</v>
      </c>
      <c r="E566" s="1">
        <v>1</v>
      </c>
      <c r="F566" s="1">
        <v>16</v>
      </c>
      <c r="G566" s="1">
        <v>22.27</v>
      </c>
      <c r="H566" s="1">
        <v>765.2</v>
      </c>
      <c r="I566" s="1">
        <v>-22.799999999999955</v>
      </c>
      <c r="J566" s="1">
        <v>1850</v>
      </c>
      <c r="K566" s="1">
        <v>4450</v>
      </c>
      <c r="L566" s="1">
        <v>50</v>
      </c>
      <c r="M566" s="1">
        <v>761.45</v>
      </c>
      <c r="N566" s="1">
        <v>50</v>
      </c>
      <c r="O566" s="1">
        <v>783.1</v>
      </c>
      <c r="P566" s="1">
        <v>17273.900000000001</v>
      </c>
      <c r="Q566" s="1">
        <v>17800</v>
      </c>
      <c r="R566" s="1">
        <v>44679</v>
      </c>
      <c r="S566" s="1">
        <v>266</v>
      </c>
      <c r="T566" s="1">
        <v>2</v>
      </c>
      <c r="U566" s="1">
        <v>49</v>
      </c>
      <c r="V566" s="1">
        <v>14.76</v>
      </c>
      <c r="W566" s="1">
        <v>349.8</v>
      </c>
      <c r="X566" s="1">
        <v>-7.5</v>
      </c>
      <c r="Y566" s="1">
        <v>16700</v>
      </c>
      <c r="Z566" s="1">
        <v>6450</v>
      </c>
      <c r="AA566" s="1">
        <v>50</v>
      </c>
      <c r="AB566" s="1">
        <v>351.45</v>
      </c>
      <c r="AC566" s="1">
        <v>50</v>
      </c>
      <c r="AD566" s="1">
        <v>357.75</v>
      </c>
      <c r="AE566" s="1">
        <v>17273.900000000001</v>
      </c>
      <c r="AF566" s="1"/>
    </row>
    <row r="567" spans="2:32" x14ac:dyDescent="0.25">
      <c r="B567" s="1">
        <v>17800</v>
      </c>
      <c r="C567" s="2">
        <v>44623</v>
      </c>
      <c r="D567" s="1">
        <v>261</v>
      </c>
      <c r="E567" s="1">
        <v>129</v>
      </c>
      <c r="F567" s="1">
        <v>285</v>
      </c>
      <c r="G567" s="1">
        <v>21.39</v>
      </c>
      <c r="H567" s="1">
        <v>580.04999999999995</v>
      </c>
      <c r="I567" s="1">
        <v>-6.7000000000000455</v>
      </c>
      <c r="J567" s="1">
        <v>16250</v>
      </c>
      <c r="K567" s="1">
        <v>8650</v>
      </c>
      <c r="L567" s="1">
        <v>50</v>
      </c>
      <c r="M567" s="1">
        <v>570.6</v>
      </c>
      <c r="N567" s="1">
        <v>50</v>
      </c>
      <c r="O567" s="1">
        <v>579.95000000000005</v>
      </c>
      <c r="P567" s="1">
        <v>17273.900000000001</v>
      </c>
      <c r="Q567" s="1">
        <v>17800</v>
      </c>
      <c r="R567" s="1">
        <v>44623</v>
      </c>
      <c r="S567" s="1">
        <v>3860</v>
      </c>
      <c r="T567" s="1">
        <v>1180</v>
      </c>
      <c r="U567" s="1">
        <v>15604</v>
      </c>
      <c r="V567" s="1">
        <v>17.82</v>
      </c>
      <c r="W567" s="1">
        <v>71</v>
      </c>
      <c r="X567" s="1">
        <v>-15.099999999999994</v>
      </c>
      <c r="Y567" s="1">
        <v>31750</v>
      </c>
      <c r="Z567" s="1">
        <v>28250</v>
      </c>
      <c r="AA567" s="1">
        <v>400</v>
      </c>
      <c r="AB567" s="1">
        <v>71</v>
      </c>
      <c r="AC567" s="1">
        <v>100</v>
      </c>
      <c r="AD567" s="1">
        <v>71.2</v>
      </c>
      <c r="AE567" s="1">
        <v>17273.900000000001</v>
      </c>
      <c r="AF567" s="1"/>
    </row>
    <row r="568" spans="2:32" x14ac:dyDescent="0.25">
      <c r="B568" s="1">
        <v>17800</v>
      </c>
      <c r="C568" s="2">
        <v>44616</v>
      </c>
      <c r="D568" s="1">
        <v>5471</v>
      </c>
      <c r="E568" s="1">
        <v>-624</v>
      </c>
      <c r="F568" s="1">
        <v>8160</v>
      </c>
      <c r="G568" s="1">
        <v>23.26</v>
      </c>
      <c r="H568" s="1">
        <v>543.1</v>
      </c>
      <c r="I568" s="1">
        <v>0.5</v>
      </c>
      <c r="J568" s="1">
        <v>42650</v>
      </c>
      <c r="K568" s="1">
        <v>25450</v>
      </c>
      <c r="L568" s="1">
        <v>100</v>
      </c>
      <c r="M568" s="1">
        <v>542.70000000000005</v>
      </c>
      <c r="N568" s="1">
        <v>50</v>
      </c>
      <c r="O568" s="1">
        <v>543.29999999999995</v>
      </c>
      <c r="P568" s="1">
        <v>17273.900000000001</v>
      </c>
      <c r="Q568" s="1">
        <v>17800</v>
      </c>
      <c r="R568" s="1">
        <v>44616</v>
      </c>
      <c r="S568" s="1">
        <v>77938</v>
      </c>
      <c r="T568" s="1">
        <v>29512</v>
      </c>
      <c r="U568" s="1">
        <v>525691</v>
      </c>
      <c r="V568" s="1">
        <v>17.72</v>
      </c>
      <c r="W568" s="1">
        <v>20</v>
      </c>
      <c r="X568" s="1">
        <v>-9.6000000000000014</v>
      </c>
      <c r="Y568" s="1">
        <v>216900</v>
      </c>
      <c r="Z568" s="1">
        <v>319800</v>
      </c>
      <c r="AA568" s="1">
        <v>2450</v>
      </c>
      <c r="AB568" s="1">
        <v>20</v>
      </c>
      <c r="AC568" s="1">
        <v>1400</v>
      </c>
      <c r="AD568" s="1">
        <v>20.100000000000001</v>
      </c>
      <c r="AE568" s="1">
        <v>17273.900000000001</v>
      </c>
      <c r="AF568" s="1"/>
    </row>
    <row r="569" spans="2:32" x14ac:dyDescent="0.25">
      <c r="B569" s="1">
        <v>17800</v>
      </c>
      <c r="C569" s="2">
        <v>44637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17273.900000000001</v>
      </c>
      <c r="Q569" s="1">
        <v>17800</v>
      </c>
      <c r="R569" s="1">
        <v>44637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24300</v>
      </c>
      <c r="Z569" s="1">
        <v>200</v>
      </c>
      <c r="AA569" s="1">
        <v>100</v>
      </c>
      <c r="AB569" s="1">
        <v>122.45</v>
      </c>
      <c r="AC569" s="1">
        <v>50</v>
      </c>
      <c r="AD569" s="1">
        <v>264.10000000000002</v>
      </c>
      <c r="AE569" s="1">
        <v>17273.900000000001</v>
      </c>
      <c r="AF569" s="1"/>
    </row>
    <row r="570" spans="2:32" x14ac:dyDescent="0.25">
      <c r="B570" s="1">
        <v>17850</v>
      </c>
      <c r="C570" s="2">
        <v>44630</v>
      </c>
      <c r="D570" s="1">
        <v>0</v>
      </c>
      <c r="E570" s="1">
        <v>0</v>
      </c>
      <c r="F570" s="1">
        <v>0</v>
      </c>
      <c r="G570" s="1">
        <v>20.83</v>
      </c>
      <c r="H570" s="1">
        <v>633.4</v>
      </c>
      <c r="I570" s="1">
        <v>3.3500000000000227</v>
      </c>
      <c r="J570" s="1">
        <v>2150</v>
      </c>
      <c r="K570" s="1">
        <v>400</v>
      </c>
      <c r="L570" s="1">
        <v>400</v>
      </c>
      <c r="M570" s="1">
        <v>504.7</v>
      </c>
      <c r="N570" s="1">
        <v>400</v>
      </c>
      <c r="O570" s="1">
        <v>761.95</v>
      </c>
      <c r="P570" s="1">
        <v>17273.900000000001</v>
      </c>
      <c r="Q570" s="1">
        <v>17850</v>
      </c>
      <c r="R570" s="1">
        <v>44630</v>
      </c>
      <c r="S570" s="1">
        <v>4</v>
      </c>
      <c r="T570" s="1">
        <v>3</v>
      </c>
      <c r="U570" s="1">
        <v>4</v>
      </c>
      <c r="V570" s="1">
        <v>19.32</v>
      </c>
      <c r="W570" s="1">
        <v>129.6</v>
      </c>
      <c r="X570" s="1">
        <v>-65.400000000000006</v>
      </c>
      <c r="Y570" s="1">
        <v>6050</v>
      </c>
      <c r="Z570" s="1">
        <v>2400</v>
      </c>
      <c r="AA570" s="1">
        <v>50</v>
      </c>
      <c r="AB570" s="1">
        <v>118.85</v>
      </c>
      <c r="AC570" s="1">
        <v>50</v>
      </c>
      <c r="AD570" s="1">
        <v>140.44999999999999</v>
      </c>
      <c r="AE570" s="1">
        <v>17273.900000000001</v>
      </c>
      <c r="AF570" s="1"/>
    </row>
    <row r="571" spans="2:32" x14ac:dyDescent="0.25">
      <c r="B571" s="1">
        <v>17850</v>
      </c>
      <c r="C571" s="2">
        <v>44637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17273.900000000001</v>
      </c>
      <c r="Q571" s="1">
        <v>17850</v>
      </c>
      <c r="R571" s="1">
        <v>44637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1900</v>
      </c>
      <c r="Z571" s="1">
        <v>1850</v>
      </c>
      <c r="AA571" s="1">
        <v>100</v>
      </c>
      <c r="AB571" s="1">
        <v>130.5</v>
      </c>
      <c r="AC571" s="1">
        <v>100</v>
      </c>
      <c r="AD571" s="1">
        <v>229.15</v>
      </c>
      <c r="AE571" s="1">
        <v>17273.900000000001</v>
      </c>
      <c r="AF571" s="1"/>
    </row>
    <row r="572" spans="2:32" x14ac:dyDescent="0.25">
      <c r="B572" s="1">
        <v>17850</v>
      </c>
      <c r="C572" s="2">
        <v>44644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50</v>
      </c>
      <c r="K572" s="1">
        <v>0</v>
      </c>
      <c r="L572" s="1">
        <v>50</v>
      </c>
      <c r="M572" s="1">
        <v>239.55</v>
      </c>
      <c r="N572" s="1">
        <v>0</v>
      </c>
      <c r="O572" s="1">
        <v>0</v>
      </c>
      <c r="P572" s="1">
        <v>17273.900000000001</v>
      </c>
      <c r="Q572" s="1">
        <v>17850</v>
      </c>
      <c r="R572" s="1">
        <v>44644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350</v>
      </c>
      <c r="Z572" s="1">
        <v>0</v>
      </c>
      <c r="AA572" s="1">
        <v>50</v>
      </c>
      <c r="AB572" s="1">
        <v>31.85</v>
      </c>
      <c r="AC572" s="1">
        <v>0</v>
      </c>
      <c r="AD572" s="1">
        <v>0</v>
      </c>
      <c r="AE572" s="1">
        <v>17273.900000000001</v>
      </c>
      <c r="AF572" s="1"/>
    </row>
    <row r="573" spans="2:32" x14ac:dyDescent="0.25">
      <c r="B573" s="1">
        <v>17850</v>
      </c>
      <c r="C573" s="2">
        <v>44616</v>
      </c>
      <c r="D573" s="1">
        <v>445</v>
      </c>
      <c r="E573" s="1">
        <v>-5</v>
      </c>
      <c r="F573" s="1">
        <v>142</v>
      </c>
      <c r="G573" s="1">
        <v>23.6</v>
      </c>
      <c r="H573" s="1">
        <v>590.1</v>
      </c>
      <c r="I573" s="1">
        <v>11.200000000000044</v>
      </c>
      <c r="J573" s="1">
        <v>373100</v>
      </c>
      <c r="K573" s="1">
        <v>19450</v>
      </c>
      <c r="L573" s="1">
        <v>250</v>
      </c>
      <c r="M573" s="1">
        <v>585.79999999999995</v>
      </c>
      <c r="N573" s="1">
        <v>250</v>
      </c>
      <c r="O573" s="1">
        <v>590.20000000000005</v>
      </c>
      <c r="P573" s="1">
        <v>17273.900000000001</v>
      </c>
      <c r="Q573" s="1">
        <v>17850</v>
      </c>
      <c r="R573" s="1">
        <v>44616</v>
      </c>
      <c r="S573" s="1">
        <v>11680</v>
      </c>
      <c r="T573" s="1">
        <v>4620</v>
      </c>
      <c r="U573" s="1">
        <v>135558</v>
      </c>
      <c r="V573" s="1">
        <v>17.61</v>
      </c>
      <c r="W573" s="1">
        <v>15.05</v>
      </c>
      <c r="X573" s="1">
        <v>-7.8499999999999979</v>
      </c>
      <c r="Y573" s="1">
        <v>138350</v>
      </c>
      <c r="Z573" s="1">
        <v>90250</v>
      </c>
      <c r="AA573" s="1">
        <v>1200</v>
      </c>
      <c r="AB573" s="1">
        <v>15</v>
      </c>
      <c r="AC573" s="1">
        <v>1100</v>
      </c>
      <c r="AD573" s="1">
        <v>15.15</v>
      </c>
      <c r="AE573" s="1">
        <v>17273.900000000001</v>
      </c>
      <c r="AF573" s="1"/>
    </row>
    <row r="574" spans="2:32" x14ac:dyDescent="0.25">
      <c r="B574" s="1">
        <v>17850</v>
      </c>
      <c r="C574" s="2">
        <v>44679</v>
      </c>
      <c r="D574" s="1">
        <v>1</v>
      </c>
      <c r="E574" s="1">
        <v>0</v>
      </c>
      <c r="F574" s="1">
        <v>1</v>
      </c>
      <c r="G574" s="1">
        <v>21.47</v>
      </c>
      <c r="H574" s="1">
        <v>776.7</v>
      </c>
      <c r="I574" s="1">
        <v>-68.849999999999909</v>
      </c>
      <c r="J574" s="1">
        <v>150</v>
      </c>
      <c r="K574" s="1">
        <v>2150</v>
      </c>
      <c r="L574" s="1">
        <v>50</v>
      </c>
      <c r="M574" s="1">
        <v>789.8</v>
      </c>
      <c r="N574" s="1">
        <v>300</v>
      </c>
      <c r="O574" s="1">
        <v>998.95</v>
      </c>
      <c r="P574" s="1">
        <v>17273.900000000001</v>
      </c>
      <c r="Q574" s="1">
        <v>17850</v>
      </c>
      <c r="R574" s="1">
        <v>44679</v>
      </c>
      <c r="S574" s="1">
        <v>2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2050</v>
      </c>
      <c r="AA574" s="1">
        <v>0</v>
      </c>
      <c r="AB574" s="1">
        <v>0</v>
      </c>
      <c r="AC574" s="1">
        <v>100</v>
      </c>
      <c r="AD574" s="1">
        <v>376.1</v>
      </c>
      <c r="AE574" s="1">
        <v>17273.900000000001</v>
      </c>
      <c r="AF574" s="1"/>
    </row>
    <row r="575" spans="2:32" x14ac:dyDescent="0.25">
      <c r="B575" s="1">
        <v>17850</v>
      </c>
      <c r="C575" s="2">
        <v>44623</v>
      </c>
      <c r="D575" s="1">
        <v>16</v>
      </c>
      <c r="E575" s="1">
        <v>11</v>
      </c>
      <c r="F575" s="1">
        <v>16</v>
      </c>
      <c r="G575" s="1">
        <v>22.44</v>
      </c>
      <c r="H575" s="1">
        <v>621.75</v>
      </c>
      <c r="I575" s="1">
        <v>-2.0499999999999545</v>
      </c>
      <c r="J575" s="1">
        <v>6050</v>
      </c>
      <c r="K575" s="1">
        <v>4800</v>
      </c>
      <c r="L575" s="1">
        <v>1000</v>
      </c>
      <c r="M575" s="1">
        <v>602.35</v>
      </c>
      <c r="N575" s="1">
        <v>1000</v>
      </c>
      <c r="O575" s="1">
        <v>629.85</v>
      </c>
      <c r="P575" s="1">
        <v>17273.900000000001</v>
      </c>
      <c r="Q575" s="1">
        <v>17850</v>
      </c>
      <c r="R575" s="1">
        <v>44623</v>
      </c>
      <c r="S575" s="1">
        <v>806</v>
      </c>
      <c r="T575" s="1">
        <v>315</v>
      </c>
      <c r="U575" s="1">
        <v>2503</v>
      </c>
      <c r="V575" s="1">
        <v>17.72</v>
      </c>
      <c r="W575" s="1">
        <v>60.75</v>
      </c>
      <c r="X575" s="1">
        <v>-14.400000000000006</v>
      </c>
      <c r="Y575" s="1">
        <v>31200</v>
      </c>
      <c r="Z575" s="1">
        <v>17400</v>
      </c>
      <c r="AA575" s="1">
        <v>50</v>
      </c>
      <c r="AB575" s="1">
        <v>60</v>
      </c>
      <c r="AC575" s="1">
        <v>50</v>
      </c>
      <c r="AD575" s="1">
        <v>60.35</v>
      </c>
      <c r="AE575" s="1">
        <v>17273.900000000001</v>
      </c>
      <c r="AF575" s="1"/>
    </row>
    <row r="576" spans="2:32" x14ac:dyDescent="0.25">
      <c r="B576" s="1">
        <v>17850</v>
      </c>
      <c r="C576" s="2">
        <v>44651</v>
      </c>
      <c r="D576" s="1">
        <v>104</v>
      </c>
      <c r="E576" s="1">
        <v>10</v>
      </c>
      <c r="F576" s="1">
        <v>29</v>
      </c>
      <c r="G576" s="1">
        <v>21.51</v>
      </c>
      <c r="H576" s="1">
        <v>761</v>
      </c>
      <c r="I576" s="1">
        <v>67</v>
      </c>
      <c r="J576" s="1">
        <v>3050</v>
      </c>
      <c r="K576" s="1">
        <v>800</v>
      </c>
      <c r="L576" s="1">
        <v>50</v>
      </c>
      <c r="M576" s="1">
        <v>716.35</v>
      </c>
      <c r="N576" s="1">
        <v>50</v>
      </c>
      <c r="O576" s="1">
        <v>740.5</v>
      </c>
      <c r="P576" s="1">
        <v>17273.900000000001</v>
      </c>
      <c r="Q576" s="1">
        <v>17850</v>
      </c>
      <c r="R576" s="1">
        <v>44651</v>
      </c>
      <c r="S576" s="1">
        <v>139</v>
      </c>
      <c r="T576" s="1">
        <v>9</v>
      </c>
      <c r="U576" s="1">
        <v>22</v>
      </c>
      <c r="V576" s="1">
        <v>15.8</v>
      </c>
      <c r="W576" s="1">
        <v>226.3</v>
      </c>
      <c r="X576" s="1">
        <v>-2.1499999999999773</v>
      </c>
      <c r="Y576" s="1">
        <v>7850</v>
      </c>
      <c r="Z576" s="1">
        <v>5000</v>
      </c>
      <c r="AA576" s="1">
        <v>50</v>
      </c>
      <c r="AB576" s="1">
        <v>218.85</v>
      </c>
      <c r="AC576" s="1">
        <v>50</v>
      </c>
      <c r="AD576" s="1">
        <v>227.4</v>
      </c>
      <c r="AE576" s="1">
        <v>17273.900000000001</v>
      </c>
      <c r="AF576" s="1"/>
    </row>
    <row r="577" spans="2:32" x14ac:dyDescent="0.25">
      <c r="B577" s="1">
        <v>17900</v>
      </c>
      <c r="C577" s="2">
        <v>44623</v>
      </c>
      <c r="D577" s="1">
        <v>97</v>
      </c>
      <c r="E577" s="1">
        <v>68</v>
      </c>
      <c r="F577" s="1">
        <v>90</v>
      </c>
      <c r="G577" s="1">
        <v>21.21</v>
      </c>
      <c r="H577" s="1">
        <v>660</v>
      </c>
      <c r="I577" s="1">
        <v>16.049999999999955</v>
      </c>
      <c r="J577" s="1">
        <v>8450</v>
      </c>
      <c r="K577" s="1">
        <v>10750</v>
      </c>
      <c r="L577" s="1">
        <v>100</v>
      </c>
      <c r="M577" s="1">
        <v>654.35</v>
      </c>
      <c r="N577" s="1">
        <v>3550</v>
      </c>
      <c r="O577" s="1">
        <v>668.45</v>
      </c>
      <c r="P577" s="1">
        <v>17273.900000000001</v>
      </c>
      <c r="Q577" s="1">
        <v>17900</v>
      </c>
      <c r="R577" s="1">
        <v>44623</v>
      </c>
      <c r="S577" s="1">
        <v>3617</v>
      </c>
      <c r="T577" s="1">
        <v>791</v>
      </c>
      <c r="U577" s="1">
        <v>13697</v>
      </c>
      <c r="V577" s="1">
        <v>17.559999999999999</v>
      </c>
      <c r="W577" s="1">
        <v>50.5</v>
      </c>
      <c r="X577" s="1">
        <v>-12.700000000000003</v>
      </c>
      <c r="Y577" s="1">
        <v>30650</v>
      </c>
      <c r="Z577" s="1">
        <v>21900</v>
      </c>
      <c r="AA577" s="1">
        <v>50</v>
      </c>
      <c r="AB577" s="1">
        <v>50.55</v>
      </c>
      <c r="AC577" s="1">
        <v>150</v>
      </c>
      <c r="AD577" s="1">
        <v>50.75</v>
      </c>
      <c r="AE577" s="1">
        <v>17273.900000000001</v>
      </c>
      <c r="AF577" s="1"/>
    </row>
    <row r="578" spans="2:32" x14ac:dyDescent="0.25">
      <c r="B578" s="1">
        <v>17900</v>
      </c>
      <c r="C578" s="2">
        <v>44637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17273.900000000001</v>
      </c>
      <c r="Q578" s="1">
        <v>17900</v>
      </c>
      <c r="R578" s="1">
        <v>44637</v>
      </c>
      <c r="S578" s="1">
        <v>19</v>
      </c>
      <c r="T578" s="1">
        <v>4</v>
      </c>
      <c r="U578" s="1">
        <v>10</v>
      </c>
      <c r="V578" s="1">
        <v>19.04</v>
      </c>
      <c r="W578" s="1">
        <v>153.69999999999999</v>
      </c>
      <c r="X578" s="1">
        <v>-6.3500000000000227</v>
      </c>
      <c r="Y578" s="1">
        <v>19200</v>
      </c>
      <c r="Z578" s="1">
        <v>3450</v>
      </c>
      <c r="AA578" s="1">
        <v>50</v>
      </c>
      <c r="AB578" s="1">
        <v>102.05</v>
      </c>
      <c r="AC578" s="1">
        <v>400</v>
      </c>
      <c r="AD578" s="1">
        <v>165.7</v>
      </c>
      <c r="AE578" s="1">
        <v>17273.900000000001</v>
      </c>
      <c r="AF578" s="1"/>
    </row>
    <row r="579" spans="2:32" x14ac:dyDescent="0.25">
      <c r="B579" s="1">
        <v>17900</v>
      </c>
      <c r="C579" s="2">
        <v>44644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100</v>
      </c>
      <c r="L579" s="1">
        <v>0</v>
      </c>
      <c r="M579" s="1">
        <v>0</v>
      </c>
      <c r="N579" s="1">
        <v>50</v>
      </c>
      <c r="O579" s="1">
        <v>1308.5</v>
      </c>
      <c r="P579" s="1">
        <v>17273.900000000001</v>
      </c>
      <c r="Q579" s="1">
        <v>17900</v>
      </c>
      <c r="R579" s="1">
        <v>44644</v>
      </c>
      <c r="S579" s="1">
        <v>5</v>
      </c>
      <c r="T579" s="1">
        <v>0</v>
      </c>
      <c r="U579" s="1">
        <v>1</v>
      </c>
      <c r="V579" s="1">
        <v>18.52</v>
      </c>
      <c r="W579" s="1">
        <v>205.85</v>
      </c>
      <c r="X579" s="1">
        <v>30.599999999999994</v>
      </c>
      <c r="Y579" s="1">
        <v>25250</v>
      </c>
      <c r="Z579" s="1">
        <v>8100</v>
      </c>
      <c r="AA579" s="1">
        <v>100</v>
      </c>
      <c r="AB579" s="1">
        <v>167.25</v>
      </c>
      <c r="AC579" s="1">
        <v>300</v>
      </c>
      <c r="AD579" s="1">
        <v>182</v>
      </c>
      <c r="AE579" s="1">
        <v>17273.900000000001</v>
      </c>
      <c r="AF579" s="1"/>
    </row>
    <row r="580" spans="2:32" x14ac:dyDescent="0.25">
      <c r="B580" s="1">
        <v>17900</v>
      </c>
      <c r="C580" s="2">
        <v>44651</v>
      </c>
      <c r="D580" s="1">
        <v>569</v>
      </c>
      <c r="E580" s="1">
        <v>47</v>
      </c>
      <c r="F580" s="1">
        <v>108</v>
      </c>
      <c r="G580" s="1">
        <v>22.39</v>
      </c>
      <c r="H580" s="1">
        <v>764.6</v>
      </c>
      <c r="I580" s="1">
        <v>-7.6499999999999773</v>
      </c>
      <c r="J580" s="1">
        <v>6050</v>
      </c>
      <c r="K580" s="1">
        <v>2750</v>
      </c>
      <c r="L580" s="1">
        <v>50</v>
      </c>
      <c r="M580" s="1">
        <v>767.8</v>
      </c>
      <c r="N580" s="1">
        <v>50</v>
      </c>
      <c r="O580" s="1">
        <v>771.3</v>
      </c>
      <c r="P580" s="1">
        <v>17273.900000000001</v>
      </c>
      <c r="Q580" s="1">
        <v>17900</v>
      </c>
      <c r="R580" s="1">
        <v>44651</v>
      </c>
      <c r="S580" s="1">
        <v>1766</v>
      </c>
      <c r="T580" s="1">
        <v>311</v>
      </c>
      <c r="U580" s="1">
        <v>3246</v>
      </c>
      <c r="V580" s="1">
        <v>16.21</v>
      </c>
      <c r="W580" s="1">
        <v>204.35</v>
      </c>
      <c r="X580" s="1">
        <v>-11.400000000000006</v>
      </c>
      <c r="Y580" s="1">
        <v>22900</v>
      </c>
      <c r="Z580" s="1">
        <v>18250</v>
      </c>
      <c r="AA580" s="1">
        <v>650</v>
      </c>
      <c r="AB580" s="1">
        <v>204.3</v>
      </c>
      <c r="AC580" s="1">
        <v>100</v>
      </c>
      <c r="AD580" s="1">
        <v>205.45</v>
      </c>
      <c r="AE580" s="1">
        <v>17273.900000000001</v>
      </c>
      <c r="AF580" s="1"/>
    </row>
    <row r="581" spans="2:32" x14ac:dyDescent="0.25">
      <c r="B581" s="1">
        <v>0</v>
      </c>
      <c r="C581" s="2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17900</v>
      </c>
      <c r="R581" s="1">
        <v>44658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2300</v>
      </c>
      <c r="Z581" s="1">
        <v>0</v>
      </c>
      <c r="AA581" s="1">
        <v>300</v>
      </c>
      <c r="AB581" s="1">
        <v>53</v>
      </c>
      <c r="AC581" s="1">
        <v>0</v>
      </c>
      <c r="AD581" s="1">
        <v>0</v>
      </c>
      <c r="AE581" s="1">
        <v>17273.900000000001</v>
      </c>
      <c r="AF581" s="1"/>
    </row>
    <row r="582" spans="2:32" x14ac:dyDescent="0.25">
      <c r="B582" s="1">
        <v>17900</v>
      </c>
      <c r="C582" s="2">
        <v>44679</v>
      </c>
      <c r="D582" s="1">
        <v>2</v>
      </c>
      <c r="E582" s="1">
        <v>2</v>
      </c>
      <c r="F582" s="1">
        <v>4</v>
      </c>
      <c r="G582" s="1">
        <v>22.06</v>
      </c>
      <c r="H582" s="1">
        <v>822.95</v>
      </c>
      <c r="I582" s="1">
        <v>59.150000000000091</v>
      </c>
      <c r="J582" s="1">
        <v>1850</v>
      </c>
      <c r="K582" s="1">
        <v>3600</v>
      </c>
      <c r="L582" s="1">
        <v>50</v>
      </c>
      <c r="M582" s="1">
        <v>821.3</v>
      </c>
      <c r="N582" s="1">
        <v>50</v>
      </c>
      <c r="O582" s="1">
        <v>837.15</v>
      </c>
      <c r="P582" s="1">
        <v>17273.900000000001</v>
      </c>
      <c r="Q582" s="1">
        <v>17900</v>
      </c>
      <c r="R582" s="1">
        <v>44679</v>
      </c>
      <c r="S582" s="1">
        <v>146</v>
      </c>
      <c r="T582" s="1">
        <v>7</v>
      </c>
      <c r="U582" s="1">
        <v>44</v>
      </c>
      <c r="V582" s="1">
        <v>14.77</v>
      </c>
      <c r="W582" s="1">
        <v>315</v>
      </c>
      <c r="X582" s="1">
        <v>-5.3500000000000227</v>
      </c>
      <c r="Y582" s="1">
        <v>16600</v>
      </c>
      <c r="Z582" s="1">
        <v>5600</v>
      </c>
      <c r="AA582" s="1">
        <v>50</v>
      </c>
      <c r="AB582" s="1">
        <v>311.55</v>
      </c>
      <c r="AC582" s="1">
        <v>50</v>
      </c>
      <c r="AD582" s="1">
        <v>318</v>
      </c>
      <c r="AE582" s="1">
        <v>17273.900000000001</v>
      </c>
      <c r="AF582" s="1"/>
    </row>
    <row r="583" spans="2:32" x14ac:dyDescent="0.25">
      <c r="B583" s="1">
        <v>17900</v>
      </c>
      <c r="C583" s="2">
        <v>44616</v>
      </c>
      <c r="D583" s="1">
        <v>4567</v>
      </c>
      <c r="E583" s="1">
        <v>-172</v>
      </c>
      <c r="F583" s="1">
        <v>826</v>
      </c>
      <c r="G583" s="1">
        <v>24.45</v>
      </c>
      <c r="H583" s="1">
        <v>635</v>
      </c>
      <c r="I583" s="1">
        <v>13.350000000000025</v>
      </c>
      <c r="J583" s="1">
        <v>34050</v>
      </c>
      <c r="K583" s="1">
        <v>21250</v>
      </c>
      <c r="L583" s="1">
        <v>250</v>
      </c>
      <c r="M583" s="1">
        <v>632.15</v>
      </c>
      <c r="N583" s="1">
        <v>100</v>
      </c>
      <c r="O583" s="1">
        <v>635.75</v>
      </c>
      <c r="P583" s="1">
        <v>17273.900000000001</v>
      </c>
      <c r="Q583" s="1">
        <v>17900</v>
      </c>
      <c r="R583" s="1">
        <v>44616</v>
      </c>
      <c r="S583" s="1">
        <v>52802</v>
      </c>
      <c r="T583" s="1">
        <v>28037</v>
      </c>
      <c r="U583" s="1">
        <v>334316</v>
      </c>
      <c r="V583" s="1">
        <v>17.600000000000001</v>
      </c>
      <c r="W583" s="1">
        <v>11.35</v>
      </c>
      <c r="X583" s="1">
        <v>-6.7500000000000018</v>
      </c>
      <c r="Y583" s="1">
        <v>193100</v>
      </c>
      <c r="Z583" s="1">
        <v>223300</v>
      </c>
      <c r="AA583" s="1">
        <v>3450</v>
      </c>
      <c r="AB583" s="1">
        <v>11.25</v>
      </c>
      <c r="AC583" s="1">
        <v>1050</v>
      </c>
      <c r="AD583" s="1">
        <v>11.35</v>
      </c>
      <c r="AE583" s="1">
        <v>17273.900000000001</v>
      </c>
      <c r="AF583" s="1"/>
    </row>
    <row r="584" spans="2:32" x14ac:dyDescent="0.25">
      <c r="B584" s="1">
        <v>17900</v>
      </c>
      <c r="C584" s="2">
        <v>44630</v>
      </c>
      <c r="D584" s="1">
        <v>2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2700</v>
      </c>
      <c r="K584" s="1">
        <v>2650</v>
      </c>
      <c r="L584" s="1">
        <v>400</v>
      </c>
      <c r="M584" s="1">
        <v>554.25</v>
      </c>
      <c r="N584" s="1">
        <v>400</v>
      </c>
      <c r="O584" s="1">
        <v>986.95</v>
      </c>
      <c r="P584" s="1">
        <v>17273.900000000001</v>
      </c>
      <c r="Q584" s="1">
        <v>17900</v>
      </c>
      <c r="R584" s="1">
        <v>44630</v>
      </c>
      <c r="S584" s="1">
        <v>195</v>
      </c>
      <c r="T584" s="1">
        <v>51</v>
      </c>
      <c r="U584" s="1">
        <v>485</v>
      </c>
      <c r="V584" s="1">
        <v>19.05</v>
      </c>
      <c r="W584" s="1">
        <v>114.75</v>
      </c>
      <c r="X584" s="1">
        <v>-10.849999999999994</v>
      </c>
      <c r="Y584" s="1">
        <v>17900</v>
      </c>
      <c r="Z584" s="1">
        <v>13100</v>
      </c>
      <c r="AA584" s="1">
        <v>100</v>
      </c>
      <c r="AB584" s="1">
        <v>108.35</v>
      </c>
      <c r="AC584" s="1">
        <v>50</v>
      </c>
      <c r="AD584" s="1">
        <v>117.85</v>
      </c>
      <c r="AE584" s="1">
        <v>17273.900000000001</v>
      </c>
      <c r="AF584" s="1"/>
    </row>
    <row r="585" spans="2:32" x14ac:dyDescent="0.25">
      <c r="B585" s="1">
        <v>17950</v>
      </c>
      <c r="C585" s="2">
        <v>44630</v>
      </c>
      <c r="D585" s="1">
        <v>1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2100</v>
      </c>
      <c r="K585" s="1">
        <v>2350</v>
      </c>
      <c r="L585" s="1">
        <v>100</v>
      </c>
      <c r="M585" s="1">
        <v>565.85</v>
      </c>
      <c r="N585" s="1">
        <v>2150</v>
      </c>
      <c r="O585" s="1">
        <v>929.85</v>
      </c>
      <c r="P585" s="1">
        <v>17273.900000000001</v>
      </c>
      <c r="Q585" s="1">
        <v>17950</v>
      </c>
      <c r="R585" s="1">
        <v>44630</v>
      </c>
      <c r="S585" s="1">
        <v>7</v>
      </c>
      <c r="T585" s="1">
        <v>5</v>
      </c>
      <c r="U585" s="1">
        <v>9</v>
      </c>
      <c r="V585" s="1">
        <v>19.39</v>
      </c>
      <c r="W585" s="1">
        <v>108.6</v>
      </c>
      <c r="X585" s="1">
        <v>28.599999999999994</v>
      </c>
      <c r="Y585" s="1">
        <v>7100</v>
      </c>
      <c r="Z585" s="1">
        <v>3400</v>
      </c>
      <c r="AA585" s="1">
        <v>50</v>
      </c>
      <c r="AB585" s="1">
        <v>96.9</v>
      </c>
      <c r="AC585" s="1">
        <v>50</v>
      </c>
      <c r="AD585" s="1">
        <v>109.9</v>
      </c>
      <c r="AE585" s="1">
        <v>17273.900000000001</v>
      </c>
      <c r="AF585" s="1"/>
    </row>
    <row r="586" spans="2:32" x14ac:dyDescent="0.25">
      <c r="B586" s="1">
        <v>17950</v>
      </c>
      <c r="C586" s="2">
        <v>44637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50</v>
      </c>
      <c r="K586" s="1">
        <v>0</v>
      </c>
      <c r="L586" s="1">
        <v>50</v>
      </c>
      <c r="M586" s="1">
        <v>537.1</v>
      </c>
      <c r="N586" s="1">
        <v>0</v>
      </c>
      <c r="O586" s="1">
        <v>0</v>
      </c>
      <c r="P586" s="1">
        <v>17273.900000000001</v>
      </c>
      <c r="Q586" s="1">
        <v>17950</v>
      </c>
      <c r="R586" s="1">
        <v>44637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3400</v>
      </c>
      <c r="Z586" s="1">
        <v>2050</v>
      </c>
      <c r="AA586" s="1">
        <v>100</v>
      </c>
      <c r="AB586" s="1">
        <v>102.4</v>
      </c>
      <c r="AC586" s="1">
        <v>100</v>
      </c>
      <c r="AD586" s="1">
        <v>179.6</v>
      </c>
      <c r="AE586" s="1">
        <v>17273.900000000001</v>
      </c>
      <c r="AF586" s="1"/>
    </row>
    <row r="587" spans="2:32" x14ac:dyDescent="0.25">
      <c r="B587" s="1">
        <v>17950</v>
      </c>
      <c r="C587" s="2">
        <v>44644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50</v>
      </c>
      <c r="K587" s="1">
        <v>0</v>
      </c>
      <c r="L587" s="1">
        <v>50</v>
      </c>
      <c r="M587" s="1">
        <v>283.2</v>
      </c>
      <c r="N587" s="1">
        <v>0</v>
      </c>
      <c r="O587" s="1">
        <v>0</v>
      </c>
      <c r="P587" s="1">
        <v>17273.900000000001</v>
      </c>
      <c r="Q587" s="1">
        <v>17950</v>
      </c>
      <c r="R587" s="1">
        <v>44644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5700</v>
      </c>
      <c r="Z587" s="1">
        <v>750</v>
      </c>
      <c r="AA587" s="1">
        <v>100</v>
      </c>
      <c r="AB587" s="1">
        <v>121</v>
      </c>
      <c r="AC587" s="1">
        <v>150</v>
      </c>
      <c r="AD587" s="1">
        <v>188.2</v>
      </c>
      <c r="AE587" s="1">
        <v>17273.900000000001</v>
      </c>
      <c r="AF587" s="1"/>
    </row>
    <row r="588" spans="2:32" x14ac:dyDescent="0.25">
      <c r="B588" s="1">
        <v>17950</v>
      </c>
      <c r="C588" s="2">
        <v>44651</v>
      </c>
      <c r="D588" s="1">
        <v>72</v>
      </c>
      <c r="E588" s="1">
        <v>-20</v>
      </c>
      <c r="F588" s="1">
        <v>155</v>
      </c>
      <c r="G588" s="1">
        <v>21.79</v>
      </c>
      <c r="H588" s="1">
        <v>826.55</v>
      </c>
      <c r="I588" s="1">
        <v>50.549999999999955</v>
      </c>
      <c r="J588" s="1">
        <v>6400</v>
      </c>
      <c r="K588" s="1">
        <v>2550</v>
      </c>
      <c r="L588" s="1">
        <v>50</v>
      </c>
      <c r="M588" s="1">
        <v>785.05</v>
      </c>
      <c r="N588" s="1">
        <v>50</v>
      </c>
      <c r="O588" s="1">
        <v>805.75</v>
      </c>
      <c r="P588" s="1">
        <v>17273.900000000001</v>
      </c>
      <c r="Q588" s="1">
        <v>17950</v>
      </c>
      <c r="R588" s="1">
        <v>44651</v>
      </c>
      <c r="S588" s="1">
        <v>129</v>
      </c>
      <c r="T588" s="1">
        <v>4</v>
      </c>
      <c r="U588" s="1">
        <v>14</v>
      </c>
      <c r="V588" s="1">
        <v>16.02</v>
      </c>
      <c r="W588" s="1">
        <v>186</v>
      </c>
      <c r="X588" s="1">
        <v>-19.699999999999989</v>
      </c>
      <c r="Y588" s="1">
        <v>6800</v>
      </c>
      <c r="Z588" s="1">
        <v>5000</v>
      </c>
      <c r="AA588" s="1">
        <v>50</v>
      </c>
      <c r="AB588" s="1">
        <v>182.1</v>
      </c>
      <c r="AC588" s="1">
        <v>50</v>
      </c>
      <c r="AD588" s="1">
        <v>195.3</v>
      </c>
      <c r="AE588" s="1">
        <v>17273.900000000001</v>
      </c>
      <c r="AF588" s="1"/>
    </row>
    <row r="589" spans="2:32" x14ac:dyDescent="0.25">
      <c r="B589" s="1">
        <v>17950</v>
      </c>
      <c r="C589" s="2">
        <v>44679</v>
      </c>
      <c r="D589" s="1">
        <v>1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50</v>
      </c>
      <c r="K589" s="1">
        <v>3700</v>
      </c>
      <c r="L589" s="1">
        <v>50</v>
      </c>
      <c r="M589" s="1">
        <v>791.95</v>
      </c>
      <c r="N589" s="1">
        <v>50</v>
      </c>
      <c r="O589" s="1">
        <v>905.7</v>
      </c>
      <c r="P589" s="1">
        <v>17273.900000000001</v>
      </c>
      <c r="Q589" s="1">
        <v>17950</v>
      </c>
      <c r="R589" s="1">
        <v>44679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50</v>
      </c>
      <c r="Z589" s="1">
        <v>1900</v>
      </c>
      <c r="AA589" s="1">
        <v>50</v>
      </c>
      <c r="AB589" s="1">
        <v>292.10000000000002</v>
      </c>
      <c r="AC589" s="1">
        <v>50</v>
      </c>
      <c r="AD589" s="1">
        <v>325.7</v>
      </c>
      <c r="AE589" s="1">
        <v>17273.900000000001</v>
      </c>
      <c r="AF589" s="1"/>
    </row>
    <row r="590" spans="2:32" x14ac:dyDescent="0.25">
      <c r="B590" s="1">
        <v>17950</v>
      </c>
      <c r="C590" s="2">
        <v>44616</v>
      </c>
      <c r="D590" s="1">
        <v>206</v>
      </c>
      <c r="E590" s="1">
        <v>-1</v>
      </c>
      <c r="F590" s="1">
        <v>66</v>
      </c>
      <c r="G590" s="1">
        <v>26.16</v>
      </c>
      <c r="H590" s="1">
        <v>680</v>
      </c>
      <c r="I590" s="1">
        <v>26.399999999999977</v>
      </c>
      <c r="J590" s="1">
        <v>27950</v>
      </c>
      <c r="K590" s="1">
        <v>19350</v>
      </c>
      <c r="L590" s="1">
        <v>200</v>
      </c>
      <c r="M590" s="1">
        <v>678.8</v>
      </c>
      <c r="N590" s="1">
        <v>50</v>
      </c>
      <c r="O590" s="1">
        <v>683.85</v>
      </c>
      <c r="P590" s="1">
        <v>17273.900000000001</v>
      </c>
      <c r="Q590" s="1">
        <v>17950</v>
      </c>
      <c r="R590" s="1">
        <v>44616</v>
      </c>
      <c r="S590" s="1">
        <v>13052</v>
      </c>
      <c r="T590" s="1">
        <v>6357</v>
      </c>
      <c r="U590" s="1">
        <v>98479</v>
      </c>
      <c r="V590" s="1">
        <v>17.48</v>
      </c>
      <c r="W590" s="1">
        <v>8.3000000000000007</v>
      </c>
      <c r="X590" s="1">
        <v>-5.75</v>
      </c>
      <c r="Y590" s="1">
        <v>183400</v>
      </c>
      <c r="Z590" s="1">
        <v>90900</v>
      </c>
      <c r="AA590" s="1">
        <v>800</v>
      </c>
      <c r="AB590" s="1">
        <v>8.25</v>
      </c>
      <c r="AC590" s="1">
        <v>250</v>
      </c>
      <c r="AD590" s="1">
        <v>8.35</v>
      </c>
      <c r="AE590" s="1">
        <v>17273.900000000001</v>
      </c>
      <c r="AF590" s="1"/>
    </row>
    <row r="591" spans="2:32" x14ac:dyDescent="0.25">
      <c r="B591" s="1">
        <v>17950</v>
      </c>
      <c r="C591" s="2">
        <v>44623</v>
      </c>
      <c r="D591" s="1">
        <v>2</v>
      </c>
      <c r="E591" s="1">
        <v>0</v>
      </c>
      <c r="F591" s="1">
        <v>5</v>
      </c>
      <c r="G591" s="1">
        <v>16.48</v>
      </c>
      <c r="H591" s="1">
        <v>649.95000000000005</v>
      </c>
      <c r="I591" s="1">
        <v>-29.25</v>
      </c>
      <c r="J591" s="1">
        <v>4200</v>
      </c>
      <c r="K591" s="1">
        <v>3900</v>
      </c>
      <c r="L591" s="1">
        <v>100</v>
      </c>
      <c r="M591" s="1">
        <v>661.55</v>
      </c>
      <c r="N591" s="1">
        <v>1000</v>
      </c>
      <c r="O591" s="1">
        <v>714.9</v>
      </c>
      <c r="P591" s="1">
        <v>17273.900000000001</v>
      </c>
      <c r="Q591" s="1">
        <v>17950</v>
      </c>
      <c r="R591" s="1">
        <v>44623</v>
      </c>
      <c r="S591" s="1">
        <v>741</v>
      </c>
      <c r="T591" s="1">
        <v>342</v>
      </c>
      <c r="U591" s="1">
        <v>3458</v>
      </c>
      <c r="V591" s="1">
        <v>17.47</v>
      </c>
      <c r="W591" s="1">
        <v>42.7</v>
      </c>
      <c r="X591" s="1">
        <v>-10.949999999999996</v>
      </c>
      <c r="Y591" s="1">
        <v>59800</v>
      </c>
      <c r="Z591" s="1">
        <v>19000</v>
      </c>
      <c r="AA591" s="1">
        <v>100</v>
      </c>
      <c r="AB591" s="1">
        <v>42.55</v>
      </c>
      <c r="AC591" s="1">
        <v>1150</v>
      </c>
      <c r="AD591" s="1">
        <v>42.85</v>
      </c>
      <c r="AE591" s="1">
        <v>17273.900000000001</v>
      </c>
      <c r="AF591" s="1"/>
    </row>
    <row r="592" spans="2:32" x14ac:dyDescent="0.25">
      <c r="B592" s="1">
        <v>18000</v>
      </c>
      <c r="C592" s="2">
        <v>44623</v>
      </c>
      <c r="D592" s="1">
        <v>312</v>
      </c>
      <c r="E592" s="1">
        <v>26</v>
      </c>
      <c r="F592" s="1">
        <v>151</v>
      </c>
      <c r="G592" s="1">
        <v>20.7</v>
      </c>
      <c r="H592" s="1">
        <v>742.1</v>
      </c>
      <c r="I592" s="1">
        <v>16.600000000000023</v>
      </c>
      <c r="J592" s="1">
        <v>13250</v>
      </c>
      <c r="K592" s="1">
        <v>13750</v>
      </c>
      <c r="L592" s="1">
        <v>300</v>
      </c>
      <c r="M592" s="1">
        <v>737</v>
      </c>
      <c r="N592" s="1">
        <v>600</v>
      </c>
      <c r="O592" s="1">
        <v>744.85</v>
      </c>
      <c r="P592" s="1">
        <v>17273.900000000001</v>
      </c>
      <c r="Q592" s="1">
        <v>18000</v>
      </c>
      <c r="R592" s="1">
        <v>44623</v>
      </c>
      <c r="S592" s="1">
        <v>10888</v>
      </c>
      <c r="T592" s="1">
        <v>5241</v>
      </c>
      <c r="U592" s="1">
        <v>34447</v>
      </c>
      <c r="V592" s="1">
        <v>17.39</v>
      </c>
      <c r="W592" s="1">
        <v>35.75</v>
      </c>
      <c r="X592" s="1">
        <v>-8.5</v>
      </c>
      <c r="Y592" s="1">
        <v>49200</v>
      </c>
      <c r="Z592" s="1">
        <v>64400</v>
      </c>
      <c r="AA592" s="1">
        <v>100</v>
      </c>
      <c r="AB592" s="1">
        <v>35.799999999999997</v>
      </c>
      <c r="AC592" s="1">
        <v>100</v>
      </c>
      <c r="AD592" s="1">
        <v>35.950000000000003</v>
      </c>
      <c r="AE592" s="1">
        <v>17273.900000000001</v>
      </c>
      <c r="AF592" s="1"/>
    </row>
    <row r="593" spans="2:32" x14ac:dyDescent="0.25">
      <c r="B593" s="1">
        <v>18000</v>
      </c>
      <c r="C593" s="2">
        <v>44630</v>
      </c>
      <c r="D593" s="1">
        <v>38</v>
      </c>
      <c r="E593" s="1">
        <v>37</v>
      </c>
      <c r="F593" s="1">
        <v>38</v>
      </c>
      <c r="G593" s="1">
        <v>19.690000000000001</v>
      </c>
      <c r="H593" s="1">
        <v>731</v>
      </c>
      <c r="I593" s="1">
        <v>56.350000000000023</v>
      </c>
      <c r="J593" s="1">
        <v>3150</v>
      </c>
      <c r="K593" s="1">
        <v>1350</v>
      </c>
      <c r="L593" s="1">
        <v>400</v>
      </c>
      <c r="M593" s="1">
        <v>678.2</v>
      </c>
      <c r="N593" s="1">
        <v>400</v>
      </c>
      <c r="O593" s="1">
        <v>866.65</v>
      </c>
      <c r="P593" s="1">
        <v>17273.900000000001</v>
      </c>
      <c r="Q593" s="1">
        <v>18000</v>
      </c>
      <c r="R593" s="1">
        <v>44630</v>
      </c>
      <c r="S593" s="1">
        <v>1006</v>
      </c>
      <c r="T593" s="1">
        <v>374</v>
      </c>
      <c r="U593" s="1">
        <v>2513</v>
      </c>
      <c r="V593" s="1">
        <v>18.73</v>
      </c>
      <c r="W593" s="1">
        <v>88.7</v>
      </c>
      <c r="X593" s="1">
        <v>-9.8499999999999943</v>
      </c>
      <c r="Y593" s="1">
        <v>25800</v>
      </c>
      <c r="Z593" s="1">
        <v>14850</v>
      </c>
      <c r="AA593" s="1">
        <v>50</v>
      </c>
      <c r="AB593" s="1">
        <v>89</v>
      </c>
      <c r="AC593" s="1">
        <v>50</v>
      </c>
      <c r="AD593" s="1">
        <v>89.55</v>
      </c>
      <c r="AE593" s="1">
        <v>17273.900000000001</v>
      </c>
      <c r="AF593" s="1"/>
    </row>
    <row r="594" spans="2:32" x14ac:dyDescent="0.25">
      <c r="B594" s="1">
        <v>18000</v>
      </c>
      <c r="C594" s="2">
        <v>44637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100</v>
      </c>
      <c r="L594" s="1">
        <v>0</v>
      </c>
      <c r="M594" s="1">
        <v>0</v>
      </c>
      <c r="N594" s="1">
        <v>100</v>
      </c>
      <c r="O594" s="1">
        <v>975.45</v>
      </c>
      <c r="P594" s="1">
        <v>17273.900000000001</v>
      </c>
      <c r="Q594" s="1">
        <v>18000</v>
      </c>
      <c r="R594" s="1">
        <v>44637</v>
      </c>
      <c r="S594" s="1">
        <v>76</v>
      </c>
      <c r="T594" s="1">
        <v>12</v>
      </c>
      <c r="U594" s="1">
        <v>51</v>
      </c>
      <c r="V594" s="1">
        <v>18.420000000000002</v>
      </c>
      <c r="W594" s="1">
        <v>129.9</v>
      </c>
      <c r="X594" s="1">
        <v>-2.4000000000000057</v>
      </c>
      <c r="Y594" s="1">
        <v>31400</v>
      </c>
      <c r="Z594" s="1">
        <v>8400</v>
      </c>
      <c r="AA594" s="1">
        <v>250</v>
      </c>
      <c r="AB594" s="1">
        <v>125</v>
      </c>
      <c r="AC594" s="1">
        <v>50</v>
      </c>
      <c r="AD594" s="1">
        <v>129.9</v>
      </c>
      <c r="AE594" s="1">
        <v>17273.900000000001</v>
      </c>
      <c r="AF594" s="1"/>
    </row>
    <row r="595" spans="2:32" x14ac:dyDescent="0.25">
      <c r="B595" s="1">
        <v>18000</v>
      </c>
      <c r="C595" s="2">
        <v>44644</v>
      </c>
      <c r="D595" s="1">
        <v>4</v>
      </c>
      <c r="E595" s="1">
        <v>0</v>
      </c>
      <c r="F595" s="1">
        <v>1</v>
      </c>
      <c r="G595" s="1">
        <v>23.15</v>
      </c>
      <c r="H595" s="1">
        <v>825</v>
      </c>
      <c r="I595" s="1">
        <v>37</v>
      </c>
      <c r="J595" s="1">
        <v>100</v>
      </c>
      <c r="K595" s="1">
        <v>200</v>
      </c>
      <c r="L595" s="1">
        <v>50</v>
      </c>
      <c r="M595" s="1">
        <v>700</v>
      </c>
      <c r="N595" s="1">
        <v>100</v>
      </c>
      <c r="O595" s="1">
        <v>874</v>
      </c>
      <c r="P595" s="1">
        <v>17273.900000000001</v>
      </c>
      <c r="Q595" s="1">
        <v>18000</v>
      </c>
      <c r="R595" s="1">
        <v>44644</v>
      </c>
      <c r="S595" s="1">
        <v>358</v>
      </c>
      <c r="T595" s="1">
        <v>38</v>
      </c>
      <c r="U595" s="1">
        <v>149</v>
      </c>
      <c r="V595" s="1">
        <v>16.899999999999999</v>
      </c>
      <c r="W595" s="1">
        <v>145.4</v>
      </c>
      <c r="X595" s="1">
        <v>-10.25</v>
      </c>
      <c r="Y595" s="1">
        <v>27650</v>
      </c>
      <c r="Z595" s="1">
        <v>11800</v>
      </c>
      <c r="AA595" s="1">
        <v>50</v>
      </c>
      <c r="AB595" s="1">
        <v>145.44999999999999</v>
      </c>
      <c r="AC595" s="1">
        <v>100</v>
      </c>
      <c r="AD595" s="1">
        <v>149.35</v>
      </c>
      <c r="AE595" s="1">
        <v>17273.900000000001</v>
      </c>
      <c r="AF595" s="1"/>
    </row>
    <row r="596" spans="2:32" x14ac:dyDescent="0.25">
      <c r="B596" s="1">
        <v>18000</v>
      </c>
      <c r="C596" s="2">
        <v>44651</v>
      </c>
      <c r="D596" s="1">
        <v>12585</v>
      </c>
      <c r="E596" s="1">
        <v>-77</v>
      </c>
      <c r="F596" s="1">
        <v>2875</v>
      </c>
      <c r="G596" s="1">
        <v>22.86</v>
      </c>
      <c r="H596" s="1">
        <v>839</v>
      </c>
      <c r="I596" s="1">
        <v>-2.2000000000000455</v>
      </c>
      <c r="J596" s="1">
        <v>22000</v>
      </c>
      <c r="K596" s="1">
        <v>15950</v>
      </c>
      <c r="L596" s="1">
        <v>450</v>
      </c>
      <c r="M596" s="1">
        <v>838</v>
      </c>
      <c r="N596" s="1">
        <v>50</v>
      </c>
      <c r="O596" s="1">
        <v>839.3</v>
      </c>
      <c r="P596" s="1">
        <v>17273.900000000001</v>
      </c>
      <c r="Q596" s="1">
        <v>18000</v>
      </c>
      <c r="R596" s="1">
        <v>44651</v>
      </c>
      <c r="S596" s="1">
        <v>25404</v>
      </c>
      <c r="T596" s="1">
        <v>375</v>
      </c>
      <c r="U596" s="1">
        <v>16902</v>
      </c>
      <c r="V596" s="1">
        <v>16.13</v>
      </c>
      <c r="W596" s="1">
        <v>174.2</v>
      </c>
      <c r="X596" s="1">
        <v>-8.6000000000000227</v>
      </c>
      <c r="Y596" s="1">
        <v>56700</v>
      </c>
      <c r="Z596" s="1">
        <v>41800</v>
      </c>
      <c r="AA596" s="1">
        <v>850</v>
      </c>
      <c r="AB596" s="1">
        <v>174.25</v>
      </c>
      <c r="AC596" s="1">
        <v>150</v>
      </c>
      <c r="AD596" s="1">
        <v>174.95</v>
      </c>
      <c r="AE596" s="1">
        <v>17273.900000000001</v>
      </c>
      <c r="AF596" s="1"/>
    </row>
    <row r="597" spans="2:32" x14ac:dyDescent="0.25">
      <c r="B597" s="1">
        <v>0</v>
      </c>
      <c r="C597" s="2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18000</v>
      </c>
      <c r="R597" s="1">
        <v>44658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5150</v>
      </c>
      <c r="Z597" s="1">
        <v>200</v>
      </c>
      <c r="AA597" s="1">
        <v>100</v>
      </c>
      <c r="AB597" s="1">
        <v>115.5</v>
      </c>
      <c r="AC597" s="1">
        <v>100</v>
      </c>
      <c r="AD597" s="1">
        <v>444</v>
      </c>
      <c r="AE597" s="1">
        <v>17273.900000000001</v>
      </c>
      <c r="AF597" s="1"/>
    </row>
    <row r="598" spans="2:32" x14ac:dyDescent="0.25">
      <c r="B598" s="1">
        <v>0</v>
      </c>
      <c r="C598" s="2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18000</v>
      </c>
      <c r="R598" s="1">
        <v>44664</v>
      </c>
      <c r="S598" s="1">
        <v>2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1250</v>
      </c>
      <c r="Z598" s="1">
        <v>150</v>
      </c>
      <c r="AA598" s="1">
        <v>50</v>
      </c>
      <c r="AB598" s="1">
        <v>65.25</v>
      </c>
      <c r="AC598" s="1">
        <v>50</v>
      </c>
      <c r="AD598" s="1">
        <v>497</v>
      </c>
      <c r="AE598" s="1">
        <v>17273.900000000001</v>
      </c>
      <c r="AF598" s="1"/>
    </row>
    <row r="599" spans="2:32" x14ac:dyDescent="0.25">
      <c r="B599" s="1">
        <v>0</v>
      </c>
      <c r="C599" s="2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18000</v>
      </c>
      <c r="R599" s="1">
        <v>44672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600</v>
      </c>
      <c r="Z599" s="1">
        <v>0</v>
      </c>
      <c r="AA599" s="1">
        <v>600</v>
      </c>
      <c r="AB599" s="1">
        <v>98.1</v>
      </c>
      <c r="AC599" s="1">
        <v>0</v>
      </c>
      <c r="AD599" s="1">
        <v>0</v>
      </c>
      <c r="AE599" s="1">
        <v>17273.900000000001</v>
      </c>
      <c r="AF599" s="1"/>
    </row>
    <row r="600" spans="2:32" x14ac:dyDescent="0.25">
      <c r="B600" s="1">
        <v>18000</v>
      </c>
      <c r="C600" s="2">
        <v>44679</v>
      </c>
      <c r="D600" s="1">
        <v>658</v>
      </c>
      <c r="E600" s="1">
        <v>70</v>
      </c>
      <c r="F600" s="1">
        <v>230</v>
      </c>
      <c r="G600" s="1">
        <v>22.45</v>
      </c>
      <c r="H600" s="1">
        <v>887.05</v>
      </c>
      <c r="I600" s="1">
        <v>-5.4000000000000909</v>
      </c>
      <c r="J600" s="1">
        <v>7550</v>
      </c>
      <c r="K600" s="1">
        <v>7650</v>
      </c>
      <c r="L600" s="1">
        <v>50</v>
      </c>
      <c r="M600" s="1">
        <v>888.75</v>
      </c>
      <c r="N600" s="1">
        <v>750</v>
      </c>
      <c r="O600" s="1">
        <v>899.65</v>
      </c>
      <c r="P600" s="1">
        <v>17273.900000000001</v>
      </c>
      <c r="Q600" s="1">
        <v>18000</v>
      </c>
      <c r="R600" s="1">
        <v>44679</v>
      </c>
      <c r="S600" s="1">
        <v>2228</v>
      </c>
      <c r="T600" s="1">
        <v>261</v>
      </c>
      <c r="U600" s="1">
        <v>1554</v>
      </c>
      <c r="V600" s="1">
        <v>14.89</v>
      </c>
      <c r="W600" s="1">
        <v>283.95</v>
      </c>
      <c r="X600" s="1">
        <v>-3.8000000000000114</v>
      </c>
      <c r="Y600" s="1">
        <v>19650</v>
      </c>
      <c r="Z600" s="1">
        <v>13850</v>
      </c>
      <c r="AA600" s="1">
        <v>50</v>
      </c>
      <c r="AB600" s="1">
        <v>280.55</v>
      </c>
      <c r="AC600" s="1">
        <v>50</v>
      </c>
      <c r="AD600" s="1">
        <v>283.05</v>
      </c>
      <c r="AE600" s="1">
        <v>17273.900000000001</v>
      </c>
      <c r="AF600" s="1"/>
    </row>
    <row r="601" spans="2:32" x14ac:dyDescent="0.25">
      <c r="B601" s="1">
        <v>18000</v>
      </c>
      <c r="C601" s="2">
        <v>44742</v>
      </c>
      <c r="D601" s="1">
        <v>2951</v>
      </c>
      <c r="E601" s="1">
        <v>102</v>
      </c>
      <c r="F601" s="1">
        <v>218</v>
      </c>
      <c r="G601" s="1">
        <v>23.01</v>
      </c>
      <c r="H601" s="1">
        <v>998</v>
      </c>
      <c r="I601" s="1">
        <v>9</v>
      </c>
      <c r="J601" s="1">
        <v>3900</v>
      </c>
      <c r="K601" s="1">
        <v>1550</v>
      </c>
      <c r="L601" s="1">
        <v>50</v>
      </c>
      <c r="M601" s="1">
        <v>989.3</v>
      </c>
      <c r="N601" s="1">
        <v>50</v>
      </c>
      <c r="O601" s="1">
        <v>1045.5</v>
      </c>
      <c r="P601" s="1">
        <v>17273.900000000001</v>
      </c>
      <c r="Q601" s="1">
        <v>18000</v>
      </c>
      <c r="R601" s="1">
        <v>44742</v>
      </c>
      <c r="S601" s="1">
        <v>3183</v>
      </c>
      <c r="T601" s="1">
        <v>52</v>
      </c>
      <c r="U601" s="1">
        <v>174</v>
      </c>
      <c r="V601" s="1">
        <v>11.93</v>
      </c>
      <c r="W601" s="1">
        <v>450.45</v>
      </c>
      <c r="X601" s="1">
        <v>-6</v>
      </c>
      <c r="Y601" s="1">
        <v>6050</v>
      </c>
      <c r="Z601" s="1">
        <v>3550</v>
      </c>
      <c r="AA601" s="1">
        <v>50</v>
      </c>
      <c r="AB601" s="1">
        <v>446.8</v>
      </c>
      <c r="AC601" s="1">
        <v>200</v>
      </c>
      <c r="AD601" s="1">
        <v>448.35</v>
      </c>
      <c r="AE601" s="1">
        <v>17273.900000000001</v>
      </c>
      <c r="AF601" s="1"/>
    </row>
    <row r="602" spans="2:32" x14ac:dyDescent="0.25">
      <c r="B602" s="1">
        <v>18000</v>
      </c>
      <c r="C602" s="2">
        <v>44616</v>
      </c>
      <c r="D602" s="1">
        <v>29703</v>
      </c>
      <c r="E602" s="1">
        <v>124</v>
      </c>
      <c r="F602" s="1">
        <v>13700</v>
      </c>
      <c r="G602" s="1">
        <v>26.59</v>
      </c>
      <c r="H602" s="1">
        <v>730</v>
      </c>
      <c r="I602" s="1">
        <v>8.8999999999999773</v>
      </c>
      <c r="J602" s="1">
        <v>43650</v>
      </c>
      <c r="K602" s="1">
        <v>42150</v>
      </c>
      <c r="L602" s="1">
        <v>50</v>
      </c>
      <c r="M602" s="1">
        <v>728.5</v>
      </c>
      <c r="N602" s="1">
        <v>50</v>
      </c>
      <c r="O602" s="1">
        <v>729.95</v>
      </c>
      <c r="P602" s="1">
        <v>17273.900000000001</v>
      </c>
      <c r="Q602" s="1">
        <v>18000</v>
      </c>
      <c r="R602" s="1">
        <v>44616</v>
      </c>
      <c r="S602" s="1">
        <v>141248</v>
      </c>
      <c r="T602" s="1">
        <v>42287</v>
      </c>
      <c r="U602" s="1">
        <v>621417</v>
      </c>
      <c r="V602" s="1">
        <v>17.72</v>
      </c>
      <c r="W602" s="1">
        <v>6.55</v>
      </c>
      <c r="X602" s="1">
        <v>-4.5000000000000009</v>
      </c>
      <c r="Y602" s="1">
        <v>404850</v>
      </c>
      <c r="Z602" s="1">
        <v>578650</v>
      </c>
      <c r="AA602" s="1">
        <v>9550</v>
      </c>
      <c r="AB602" s="1">
        <v>6.5</v>
      </c>
      <c r="AC602" s="1">
        <v>9200</v>
      </c>
      <c r="AD602" s="1">
        <v>6.55</v>
      </c>
      <c r="AE602" s="1">
        <v>17273.900000000001</v>
      </c>
      <c r="AF602" s="1"/>
    </row>
    <row r="603" spans="2:32" x14ac:dyDescent="0.25">
      <c r="B603" s="1">
        <v>18000</v>
      </c>
      <c r="C603" s="2">
        <v>44924</v>
      </c>
      <c r="D603" s="1">
        <v>5244</v>
      </c>
      <c r="E603" s="1">
        <v>147</v>
      </c>
      <c r="F603" s="1">
        <v>758</v>
      </c>
      <c r="G603" s="1">
        <v>23.85</v>
      </c>
      <c r="H603" s="1">
        <v>1140</v>
      </c>
      <c r="I603" s="1">
        <v>-0.59999999999990905</v>
      </c>
      <c r="J603" s="1">
        <v>8000</v>
      </c>
      <c r="K603" s="1">
        <v>4650</v>
      </c>
      <c r="L603" s="1">
        <v>100</v>
      </c>
      <c r="M603" s="1">
        <v>1132.0999999999999</v>
      </c>
      <c r="N603" s="1">
        <v>150</v>
      </c>
      <c r="O603" s="1">
        <v>1145.55</v>
      </c>
      <c r="P603" s="1">
        <v>17273.900000000001</v>
      </c>
      <c r="Q603" s="1">
        <v>18000</v>
      </c>
      <c r="R603" s="1">
        <v>44924</v>
      </c>
      <c r="S603" s="1">
        <v>3918.5</v>
      </c>
      <c r="T603" s="1">
        <v>145</v>
      </c>
      <c r="U603" s="1">
        <v>370</v>
      </c>
      <c r="V603" s="1">
        <v>8.7200000000000006</v>
      </c>
      <c r="W603" s="1">
        <v>1005</v>
      </c>
      <c r="X603" s="1">
        <v>-12.75</v>
      </c>
      <c r="Y603" s="1">
        <v>33200</v>
      </c>
      <c r="Z603" s="1">
        <v>3500</v>
      </c>
      <c r="AA603" s="1">
        <v>50</v>
      </c>
      <c r="AB603" s="1">
        <v>1000.05</v>
      </c>
      <c r="AC603" s="1">
        <v>50</v>
      </c>
      <c r="AD603" s="1">
        <v>1008</v>
      </c>
      <c r="AE603" s="1">
        <v>17273.900000000001</v>
      </c>
      <c r="AF603" s="1"/>
    </row>
    <row r="604" spans="2:32" x14ac:dyDescent="0.25">
      <c r="B604" s="1">
        <v>18000</v>
      </c>
      <c r="C604" s="2">
        <v>45106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2550</v>
      </c>
      <c r="K604" s="1">
        <v>0</v>
      </c>
      <c r="L604" s="1">
        <v>750</v>
      </c>
      <c r="M604" s="1">
        <v>368.3</v>
      </c>
      <c r="N604" s="1">
        <v>0</v>
      </c>
      <c r="O604" s="1">
        <v>0</v>
      </c>
      <c r="P604" s="1">
        <v>17273.900000000001</v>
      </c>
      <c r="Q604" s="1">
        <v>18000</v>
      </c>
      <c r="R604" s="1">
        <v>45106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1500</v>
      </c>
      <c r="Z604" s="1">
        <v>0</v>
      </c>
      <c r="AA604" s="1">
        <v>1500</v>
      </c>
      <c r="AB604" s="1">
        <v>559.70000000000005</v>
      </c>
      <c r="AC604" s="1">
        <v>0</v>
      </c>
      <c r="AD604" s="1">
        <v>0</v>
      </c>
      <c r="AE604" s="1">
        <v>17273.900000000001</v>
      </c>
      <c r="AF604" s="1"/>
    </row>
    <row r="605" spans="2:32" x14ac:dyDescent="0.25">
      <c r="B605" s="1">
        <v>18000</v>
      </c>
      <c r="C605" s="2">
        <v>45288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2050</v>
      </c>
      <c r="K605" s="1">
        <v>0</v>
      </c>
      <c r="L605" s="1">
        <v>750</v>
      </c>
      <c r="M605" s="1">
        <v>485.05</v>
      </c>
      <c r="N605" s="1">
        <v>0</v>
      </c>
      <c r="O605" s="1">
        <v>0</v>
      </c>
      <c r="P605" s="1">
        <v>17273.900000000001</v>
      </c>
      <c r="Q605" s="1">
        <v>18000</v>
      </c>
      <c r="R605" s="1">
        <v>45288</v>
      </c>
      <c r="S605" s="1">
        <v>69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350</v>
      </c>
      <c r="AA605" s="1">
        <v>0</v>
      </c>
      <c r="AB605" s="1">
        <v>0</v>
      </c>
      <c r="AC605" s="1">
        <v>50</v>
      </c>
      <c r="AD605" s="1">
        <v>3933.85</v>
      </c>
      <c r="AE605" s="1">
        <v>17273.900000000001</v>
      </c>
      <c r="AF605" s="1"/>
    </row>
    <row r="606" spans="2:32" x14ac:dyDescent="0.25">
      <c r="B606" s="1">
        <v>18000</v>
      </c>
      <c r="C606" s="2">
        <v>45470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2550</v>
      </c>
      <c r="K606" s="1">
        <v>0</v>
      </c>
      <c r="L606" s="1">
        <v>750</v>
      </c>
      <c r="M606" s="1">
        <v>321.75</v>
      </c>
      <c r="N606" s="1">
        <v>0</v>
      </c>
      <c r="O606" s="1">
        <v>0</v>
      </c>
      <c r="P606" s="1">
        <v>17273.900000000001</v>
      </c>
      <c r="Q606" s="1">
        <v>18000</v>
      </c>
      <c r="R606" s="1">
        <v>45470</v>
      </c>
      <c r="S606" s="1">
        <v>67.5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50</v>
      </c>
      <c r="Z606" s="1">
        <v>400</v>
      </c>
      <c r="AA606" s="1">
        <v>50</v>
      </c>
      <c r="AB606" s="1">
        <v>1225</v>
      </c>
      <c r="AC606" s="1">
        <v>300</v>
      </c>
      <c r="AD606" s="1">
        <v>3223</v>
      </c>
      <c r="AE606" s="1">
        <v>17273.900000000001</v>
      </c>
      <c r="AF606" s="1"/>
    </row>
    <row r="607" spans="2:32" x14ac:dyDescent="0.25">
      <c r="B607" s="1">
        <v>18000</v>
      </c>
      <c r="C607" s="2">
        <v>45652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2550</v>
      </c>
      <c r="K607" s="1">
        <v>0</v>
      </c>
      <c r="L607" s="1">
        <v>750</v>
      </c>
      <c r="M607" s="1">
        <v>284.3</v>
      </c>
      <c r="N607" s="1">
        <v>0</v>
      </c>
      <c r="O607" s="1">
        <v>0</v>
      </c>
      <c r="P607" s="1">
        <v>17273.900000000001</v>
      </c>
      <c r="Q607" s="1">
        <v>18000</v>
      </c>
      <c r="R607" s="1">
        <v>45652</v>
      </c>
      <c r="S607" s="1">
        <v>73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750</v>
      </c>
      <c r="Z607" s="1">
        <v>650</v>
      </c>
      <c r="AA607" s="1">
        <v>350</v>
      </c>
      <c r="AB607" s="1">
        <v>2950</v>
      </c>
      <c r="AC607" s="1">
        <v>350</v>
      </c>
      <c r="AD607" s="1">
        <v>5030.2</v>
      </c>
      <c r="AE607" s="1">
        <v>17273.900000000001</v>
      </c>
      <c r="AF607" s="1"/>
    </row>
    <row r="608" spans="2:32" x14ac:dyDescent="0.25">
      <c r="B608" s="1">
        <v>18000</v>
      </c>
      <c r="C608" s="2">
        <v>45834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2550</v>
      </c>
      <c r="K608" s="1">
        <v>0</v>
      </c>
      <c r="L608" s="1">
        <v>750</v>
      </c>
      <c r="M608" s="1">
        <v>242.3</v>
      </c>
      <c r="N608" s="1">
        <v>0</v>
      </c>
      <c r="O608" s="1">
        <v>0</v>
      </c>
      <c r="P608" s="1">
        <v>17273.900000000001</v>
      </c>
      <c r="Q608" s="1">
        <v>18000</v>
      </c>
      <c r="R608" s="1">
        <v>45834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250</v>
      </c>
      <c r="AA608" s="1">
        <v>0</v>
      </c>
      <c r="AB608" s="1">
        <v>0</v>
      </c>
      <c r="AC608" s="1">
        <v>250</v>
      </c>
      <c r="AD608" s="1">
        <v>5525</v>
      </c>
      <c r="AE608" s="1">
        <v>17273.900000000001</v>
      </c>
      <c r="AF608" s="1"/>
    </row>
    <row r="609" spans="2:32" x14ac:dyDescent="0.25">
      <c r="B609" s="1">
        <v>18000</v>
      </c>
      <c r="C609" s="2">
        <v>46015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2300</v>
      </c>
      <c r="K609" s="1">
        <v>0</v>
      </c>
      <c r="L609" s="1">
        <v>750</v>
      </c>
      <c r="M609" s="1">
        <v>200.05</v>
      </c>
      <c r="N609" s="1">
        <v>0</v>
      </c>
      <c r="O609" s="1">
        <v>0</v>
      </c>
      <c r="P609" s="1">
        <v>17273.900000000001</v>
      </c>
      <c r="Q609" s="1">
        <v>18000</v>
      </c>
      <c r="R609" s="1">
        <v>46015</v>
      </c>
      <c r="S609" s="1">
        <v>1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150</v>
      </c>
      <c r="Z609" s="1">
        <v>150</v>
      </c>
      <c r="AA609" s="1">
        <v>50</v>
      </c>
      <c r="AB609" s="1">
        <v>2500</v>
      </c>
      <c r="AC609" s="1">
        <v>50</v>
      </c>
      <c r="AD609" s="1">
        <v>5976.4</v>
      </c>
      <c r="AE609" s="1">
        <v>17273.900000000001</v>
      </c>
      <c r="AF609" s="1"/>
    </row>
    <row r="610" spans="2:32" x14ac:dyDescent="0.25">
      <c r="B610" s="1">
        <v>18000</v>
      </c>
      <c r="C610" s="2">
        <v>46198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2550</v>
      </c>
      <c r="K610" s="1">
        <v>0</v>
      </c>
      <c r="L610" s="1">
        <v>750</v>
      </c>
      <c r="M610" s="1">
        <v>149.75</v>
      </c>
      <c r="N610" s="1">
        <v>0</v>
      </c>
      <c r="O610" s="1">
        <v>0</v>
      </c>
      <c r="P610" s="1">
        <v>17273.900000000001</v>
      </c>
      <c r="Q610" s="1">
        <v>18000</v>
      </c>
      <c r="R610" s="1">
        <v>46198</v>
      </c>
      <c r="S610" s="1">
        <v>1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50</v>
      </c>
      <c r="Z610" s="1">
        <v>250</v>
      </c>
      <c r="AA610" s="1">
        <v>50</v>
      </c>
      <c r="AB610" s="1">
        <v>2096.1</v>
      </c>
      <c r="AC610" s="1">
        <v>250</v>
      </c>
      <c r="AD610" s="1">
        <v>6411.7</v>
      </c>
      <c r="AE610" s="1">
        <v>17273.900000000001</v>
      </c>
      <c r="AF610" s="1"/>
    </row>
    <row r="611" spans="2:32" x14ac:dyDescent="0.25">
      <c r="B611" s="1">
        <v>18000</v>
      </c>
      <c r="C611" s="2">
        <v>46387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2550</v>
      </c>
      <c r="K611" s="1">
        <v>0</v>
      </c>
      <c r="L611" s="1">
        <v>750</v>
      </c>
      <c r="M611" s="1">
        <v>101.3</v>
      </c>
      <c r="N611" s="1">
        <v>0</v>
      </c>
      <c r="O611" s="1">
        <v>0</v>
      </c>
      <c r="P611" s="1">
        <v>17273.900000000001</v>
      </c>
      <c r="Q611" s="1">
        <v>18000</v>
      </c>
      <c r="R611" s="1">
        <v>46387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250</v>
      </c>
      <c r="AA611" s="1">
        <v>0</v>
      </c>
      <c r="AB611" s="1">
        <v>0</v>
      </c>
      <c r="AC611" s="1">
        <v>50</v>
      </c>
      <c r="AD611" s="1">
        <v>6829</v>
      </c>
      <c r="AE611" s="1">
        <v>17273.900000000001</v>
      </c>
      <c r="AF611" s="1"/>
    </row>
    <row r="612" spans="2:32" x14ac:dyDescent="0.25">
      <c r="B612" s="1">
        <v>18000</v>
      </c>
      <c r="C612" s="2">
        <v>44833</v>
      </c>
      <c r="D612" s="1">
        <v>3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2300</v>
      </c>
      <c r="K612" s="1">
        <v>0</v>
      </c>
      <c r="L612" s="1">
        <v>250</v>
      </c>
      <c r="M612" s="1">
        <v>945.05</v>
      </c>
      <c r="N612" s="1">
        <v>0</v>
      </c>
      <c r="O612" s="1">
        <v>0</v>
      </c>
      <c r="P612" s="1">
        <v>17273.900000000001</v>
      </c>
      <c r="Q612" s="1">
        <v>18000</v>
      </c>
      <c r="R612" s="1">
        <v>44833</v>
      </c>
      <c r="S612" s="1">
        <v>2</v>
      </c>
      <c r="T612" s="1">
        <v>0</v>
      </c>
      <c r="U612" s="1">
        <v>2</v>
      </c>
      <c r="V612" s="1">
        <v>9.6199999999999992</v>
      </c>
      <c r="W612" s="1">
        <v>700</v>
      </c>
      <c r="X612" s="1">
        <v>1</v>
      </c>
      <c r="Y612" s="1">
        <v>2000</v>
      </c>
      <c r="Z612" s="1">
        <v>200</v>
      </c>
      <c r="AA612" s="1">
        <v>50</v>
      </c>
      <c r="AB612" s="1">
        <v>505</v>
      </c>
      <c r="AC612" s="1">
        <v>50</v>
      </c>
      <c r="AD612" s="1">
        <v>846.9</v>
      </c>
      <c r="AE612" s="1">
        <v>17273.900000000001</v>
      </c>
      <c r="AF612" s="1"/>
    </row>
    <row r="613" spans="2:32" x14ac:dyDescent="0.25">
      <c r="B613" s="1">
        <v>18050</v>
      </c>
      <c r="C613" s="2">
        <v>44616</v>
      </c>
      <c r="D613" s="1">
        <v>104</v>
      </c>
      <c r="E613" s="1">
        <v>0</v>
      </c>
      <c r="F613" s="1">
        <v>6</v>
      </c>
      <c r="G613" s="1">
        <v>14.54</v>
      </c>
      <c r="H613" s="1">
        <v>749.6</v>
      </c>
      <c r="I613" s="1">
        <v>21.450000000000045</v>
      </c>
      <c r="J613" s="1">
        <v>23400</v>
      </c>
      <c r="K613" s="1">
        <v>20350</v>
      </c>
      <c r="L613" s="1">
        <v>100</v>
      </c>
      <c r="M613" s="1">
        <v>773.85</v>
      </c>
      <c r="N613" s="1">
        <v>50</v>
      </c>
      <c r="O613" s="1">
        <v>779.8</v>
      </c>
      <c r="P613" s="1">
        <v>17273.900000000001</v>
      </c>
      <c r="Q613" s="1">
        <v>18050</v>
      </c>
      <c r="R613" s="1">
        <v>44616</v>
      </c>
      <c r="S613" s="1">
        <v>17707</v>
      </c>
      <c r="T613" s="1">
        <v>9655</v>
      </c>
      <c r="U613" s="1">
        <v>118904</v>
      </c>
      <c r="V613" s="1">
        <v>17.7</v>
      </c>
      <c r="W613" s="1">
        <v>4.9000000000000004</v>
      </c>
      <c r="X613" s="1">
        <v>-3.25</v>
      </c>
      <c r="Y613" s="1">
        <v>149650</v>
      </c>
      <c r="Z613" s="1">
        <v>77100</v>
      </c>
      <c r="AA613" s="1">
        <v>7150</v>
      </c>
      <c r="AB613" s="1">
        <v>4.8499999999999996</v>
      </c>
      <c r="AC613" s="1">
        <v>4200</v>
      </c>
      <c r="AD613" s="1">
        <v>4.9000000000000004</v>
      </c>
      <c r="AE613" s="1">
        <v>17273.900000000001</v>
      </c>
      <c r="AF613" s="1"/>
    </row>
    <row r="614" spans="2:32" x14ac:dyDescent="0.25">
      <c r="B614" s="1">
        <v>18050</v>
      </c>
      <c r="C614" s="2">
        <v>44630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2300</v>
      </c>
      <c r="K614" s="1">
        <v>2200</v>
      </c>
      <c r="L614" s="1">
        <v>500</v>
      </c>
      <c r="M614" s="1">
        <v>735.95</v>
      </c>
      <c r="N614" s="1">
        <v>400</v>
      </c>
      <c r="O614" s="1">
        <v>1347.25</v>
      </c>
      <c r="P614" s="1">
        <v>17273.900000000001</v>
      </c>
      <c r="Q614" s="1">
        <v>18050</v>
      </c>
      <c r="R614" s="1">
        <v>44630</v>
      </c>
      <c r="S614" s="1">
        <v>7</v>
      </c>
      <c r="T614" s="1">
        <v>7</v>
      </c>
      <c r="U614" s="1">
        <v>16</v>
      </c>
      <c r="V614" s="1">
        <v>18.690000000000001</v>
      </c>
      <c r="W614" s="1">
        <v>75</v>
      </c>
      <c r="X614" s="1">
        <v>-484.9</v>
      </c>
      <c r="Y614" s="1">
        <v>12650</v>
      </c>
      <c r="Z614" s="1">
        <v>3950</v>
      </c>
      <c r="AA614" s="1">
        <v>50</v>
      </c>
      <c r="AB614" s="1">
        <v>74.349999999999994</v>
      </c>
      <c r="AC614" s="1">
        <v>50</v>
      </c>
      <c r="AD614" s="1">
        <v>78.95</v>
      </c>
      <c r="AE614" s="1">
        <v>17273.900000000001</v>
      </c>
      <c r="AF614" s="1"/>
    </row>
    <row r="615" spans="2:32" x14ac:dyDescent="0.25">
      <c r="B615" s="1">
        <v>18050</v>
      </c>
      <c r="C615" s="2">
        <v>44637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1750</v>
      </c>
      <c r="K615" s="1">
        <v>0</v>
      </c>
      <c r="L615" s="1">
        <v>1750</v>
      </c>
      <c r="M615" s="1">
        <v>560.75</v>
      </c>
      <c r="N615" s="1">
        <v>0</v>
      </c>
      <c r="O615" s="1">
        <v>0</v>
      </c>
      <c r="P615" s="1">
        <v>17273.900000000001</v>
      </c>
      <c r="Q615" s="1">
        <v>18050</v>
      </c>
      <c r="R615" s="1">
        <v>44637</v>
      </c>
      <c r="S615" s="1">
        <v>12</v>
      </c>
      <c r="T615" s="1">
        <v>0</v>
      </c>
      <c r="U615" s="1">
        <v>1</v>
      </c>
      <c r="V615" s="1">
        <v>18.5</v>
      </c>
      <c r="W615" s="1">
        <v>120.5</v>
      </c>
      <c r="X615" s="1">
        <v>-53.900000000000006</v>
      </c>
      <c r="Y615" s="1">
        <v>8200</v>
      </c>
      <c r="Z615" s="1">
        <v>3350</v>
      </c>
      <c r="AA615" s="1">
        <v>50</v>
      </c>
      <c r="AB615" s="1">
        <v>67.45</v>
      </c>
      <c r="AC615" s="1">
        <v>100</v>
      </c>
      <c r="AD615" s="1">
        <v>143.65</v>
      </c>
      <c r="AE615" s="1">
        <v>17273.900000000001</v>
      </c>
      <c r="AF615" s="1"/>
    </row>
    <row r="616" spans="2:32" x14ac:dyDescent="0.25">
      <c r="B616" s="1">
        <v>0</v>
      </c>
      <c r="C616" s="2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18050</v>
      </c>
      <c r="R616" s="1">
        <v>44644</v>
      </c>
      <c r="S616" s="1">
        <v>9</v>
      </c>
      <c r="T616" s="1">
        <v>1</v>
      </c>
      <c r="U616" s="1">
        <v>5</v>
      </c>
      <c r="V616" s="1">
        <v>17.829999999999998</v>
      </c>
      <c r="W616" s="1">
        <v>151.44999999999999</v>
      </c>
      <c r="X616" s="1">
        <v>48.549999999999983</v>
      </c>
      <c r="Y616" s="1">
        <v>16700</v>
      </c>
      <c r="Z616" s="1">
        <v>5200</v>
      </c>
      <c r="AA616" s="1">
        <v>50</v>
      </c>
      <c r="AB616" s="1">
        <v>113.5</v>
      </c>
      <c r="AC616" s="1">
        <v>600</v>
      </c>
      <c r="AD616" s="1">
        <v>153.5</v>
      </c>
      <c r="AE616" s="1">
        <v>17273.900000000001</v>
      </c>
      <c r="AF616" s="1"/>
    </row>
    <row r="617" spans="2:32" x14ac:dyDescent="0.25">
      <c r="B617" s="1">
        <v>18050</v>
      </c>
      <c r="C617" s="2">
        <v>44651</v>
      </c>
      <c r="D617" s="1">
        <v>103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4850</v>
      </c>
      <c r="K617" s="1">
        <v>2100</v>
      </c>
      <c r="L617" s="1">
        <v>50</v>
      </c>
      <c r="M617" s="1">
        <v>851.4</v>
      </c>
      <c r="N617" s="1">
        <v>50</v>
      </c>
      <c r="O617" s="1">
        <v>909.45</v>
      </c>
      <c r="P617" s="1">
        <v>17273.900000000001</v>
      </c>
      <c r="Q617" s="1">
        <v>18050</v>
      </c>
      <c r="R617" s="1">
        <v>44651</v>
      </c>
      <c r="S617" s="1">
        <v>122</v>
      </c>
      <c r="T617" s="1">
        <v>0</v>
      </c>
      <c r="U617" s="1">
        <v>50</v>
      </c>
      <c r="V617" s="1">
        <v>16.43</v>
      </c>
      <c r="W617" s="1">
        <v>164.1</v>
      </c>
      <c r="X617" s="1">
        <v>-1.3000000000000114</v>
      </c>
      <c r="Y617" s="1">
        <v>24600</v>
      </c>
      <c r="Z617" s="1">
        <v>4650</v>
      </c>
      <c r="AA617" s="1">
        <v>50</v>
      </c>
      <c r="AB617" s="1">
        <v>152.75</v>
      </c>
      <c r="AC617" s="1">
        <v>50</v>
      </c>
      <c r="AD617" s="1">
        <v>160.25</v>
      </c>
      <c r="AE617" s="1">
        <v>17273.900000000001</v>
      </c>
      <c r="AF617" s="1"/>
    </row>
    <row r="618" spans="2:32" x14ac:dyDescent="0.25">
      <c r="B618" s="1">
        <v>18050</v>
      </c>
      <c r="C618" s="2">
        <v>44679</v>
      </c>
      <c r="D618" s="1">
        <v>2</v>
      </c>
      <c r="E618" s="1">
        <v>0</v>
      </c>
      <c r="F618" s="1">
        <v>1</v>
      </c>
      <c r="G618" s="1">
        <v>20.77</v>
      </c>
      <c r="H618" s="1">
        <v>874.2</v>
      </c>
      <c r="I618" s="1">
        <v>85</v>
      </c>
      <c r="J618" s="1">
        <v>3700</v>
      </c>
      <c r="K618" s="1">
        <v>2000</v>
      </c>
      <c r="L618" s="1">
        <v>100</v>
      </c>
      <c r="M618" s="1">
        <v>849.9</v>
      </c>
      <c r="N618" s="1">
        <v>150</v>
      </c>
      <c r="O618" s="1">
        <v>1098.95</v>
      </c>
      <c r="P618" s="1">
        <v>17273.900000000001</v>
      </c>
      <c r="Q618" s="1">
        <v>18050</v>
      </c>
      <c r="R618" s="1">
        <v>44679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50</v>
      </c>
      <c r="Z618" s="1">
        <v>1900</v>
      </c>
      <c r="AA618" s="1">
        <v>50</v>
      </c>
      <c r="AB618" s="1">
        <v>235.05</v>
      </c>
      <c r="AC618" s="1">
        <v>50</v>
      </c>
      <c r="AD618" s="1">
        <v>290.60000000000002</v>
      </c>
      <c r="AE618" s="1">
        <v>17273.900000000001</v>
      </c>
      <c r="AF618" s="1"/>
    </row>
    <row r="619" spans="2:32" x14ac:dyDescent="0.25">
      <c r="B619" s="1">
        <v>18050</v>
      </c>
      <c r="C619" s="2">
        <v>44623</v>
      </c>
      <c r="D619" s="1">
        <v>2</v>
      </c>
      <c r="E619" s="1">
        <v>1</v>
      </c>
      <c r="F619" s="1">
        <v>5</v>
      </c>
      <c r="G619" s="1">
        <v>20.95</v>
      </c>
      <c r="H619" s="1">
        <v>769.2</v>
      </c>
      <c r="I619" s="1">
        <v>9.9000000000000927</v>
      </c>
      <c r="J619" s="1">
        <v>3450</v>
      </c>
      <c r="K619" s="1">
        <v>4600</v>
      </c>
      <c r="L619" s="1">
        <v>500</v>
      </c>
      <c r="M619" s="1">
        <v>771.35</v>
      </c>
      <c r="N619" s="1">
        <v>50</v>
      </c>
      <c r="O619" s="1">
        <v>796.25</v>
      </c>
      <c r="P619" s="1">
        <v>17273.900000000001</v>
      </c>
      <c r="Q619" s="1">
        <v>18050</v>
      </c>
      <c r="R619" s="1">
        <v>44623</v>
      </c>
      <c r="S619" s="1">
        <v>1014</v>
      </c>
      <c r="T619" s="1">
        <v>628</v>
      </c>
      <c r="U619" s="1">
        <v>2322</v>
      </c>
      <c r="V619" s="1">
        <v>17.29</v>
      </c>
      <c r="W619" s="1">
        <v>29.5</v>
      </c>
      <c r="X619" s="1">
        <v>-7.0499999999999972</v>
      </c>
      <c r="Y619" s="1">
        <v>37800</v>
      </c>
      <c r="Z619" s="1">
        <v>18000</v>
      </c>
      <c r="AA619" s="1">
        <v>50</v>
      </c>
      <c r="AB619" s="1">
        <v>29.35</v>
      </c>
      <c r="AC619" s="1">
        <v>1250</v>
      </c>
      <c r="AD619" s="1">
        <v>29.7</v>
      </c>
      <c r="AE619" s="1">
        <v>17273.900000000001</v>
      </c>
      <c r="AF619" s="1"/>
    </row>
    <row r="620" spans="2:32" x14ac:dyDescent="0.25">
      <c r="B620" s="1">
        <v>18100</v>
      </c>
      <c r="C620" s="2">
        <v>44623</v>
      </c>
      <c r="D620" s="1">
        <v>10</v>
      </c>
      <c r="E620" s="1">
        <v>7</v>
      </c>
      <c r="F620" s="1">
        <v>14</v>
      </c>
      <c r="G620" s="1">
        <v>24.2</v>
      </c>
      <c r="H620" s="1">
        <v>837.75</v>
      </c>
      <c r="I620" s="1">
        <v>41.200000000000045</v>
      </c>
      <c r="J620" s="1">
        <v>6650</v>
      </c>
      <c r="K620" s="1">
        <v>6300</v>
      </c>
      <c r="L620" s="1">
        <v>50</v>
      </c>
      <c r="M620" s="1">
        <v>818.3</v>
      </c>
      <c r="N620" s="1">
        <v>500</v>
      </c>
      <c r="O620" s="1">
        <v>842.35</v>
      </c>
      <c r="P620" s="1">
        <v>17273.900000000001</v>
      </c>
      <c r="Q620" s="1">
        <v>18100</v>
      </c>
      <c r="R620" s="1">
        <v>44623</v>
      </c>
      <c r="S620" s="1">
        <v>5871</v>
      </c>
      <c r="T620" s="1">
        <v>955</v>
      </c>
      <c r="U620" s="1">
        <v>14882</v>
      </c>
      <c r="V620" s="1">
        <v>17.170000000000002</v>
      </c>
      <c r="W620" s="1">
        <v>24.35</v>
      </c>
      <c r="X620" s="1">
        <v>-5.0999999999999979</v>
      </c>
      <c r="Y620" s="1">
        <v>48050</v>
      </c>
      <c r="Z620" s="1">
        <v>22850</v>
      </c>
      <c r="AA620" s="1">
        <v>50</v>
      </c>
      <c r="AB620" s="1">
        <v>24.2</v>
      </c>
      <c r="AC620" s="1">
        <v>50</v>
      </c>
      <c r="AD620" s="1">
        <v>24.3</v>
      </c>
      <c r="AE620" s="1">
        <v>17273.900000000001</v>
      </c>
      <c r="AF620" s="1"/>
    </row>
    <row r="621" spans="2:32" x14ac:dyDescent="0.25">
      <c r="B621" s="1">
        <v>18100</v>
      </c>
      <c r="C621" s="2">
        <v>44630</v>
      </c>
      <c r="D621" s="1">
        <v>0</v>
      </c>
      <c r="E621" s="1">
        <v>0</v>
      </c>
      <c r="F621" s="1">
        <v>0</v>
      </c>
      <c r="G621" s="1">
        <v>22.17</v>
      </c>
      <c r="H621" s="1">
        <v>839.7</v>
      </c>
      <c r="I621" s="1">
        <v>74.800000000000068</v>
      </c>
      <c r="J621" s="1">
        <v>2150</v>
      </c>
      <c r="K621" s="1">
        <v>450</v>
      </c>
      <c r="L621" s="1">
        <v>400</v>
      </c>
      <c r="M621" s="1">
        <v>741.6</v>
      </c>
      <c r="N621" s="1">
        <v>450</v>
      </c>
      <c r="O621" s="1">
        <v>970.8</v>
      </c>
      <c r="P621" s="1">
        <v>17273.900000000001</v>
      </c>
      <c r="Q621" s="1">
        <v>18100</v>
      </c>
      <c r="R621" s="1">
        <v>44630</v>
      </c>
      <c r="S621" s="1">
        <v>185</v>
      </c>
      <c r="T621" s="1">
        <v>129</v>
      </c>
      <c r="U621" s="1">
        <v>717</v>
      </c>
      <c r="V621" s="1">
        <v>18.510000000000002</v>
      </c>
      <c r="W621" s="1">
        <v>66.75</v>
      </c>
      <c r="X621" s="1">
        <v>-13.099999999999994</v>
      </c>
      <c r="Y621" s="1">
        <v>16800</v>
      </c>
      <c r="Z621" s="1">
        <v>8350</v>
      </c>
      <c r="AA621" s="1">
        <v>800</v>
      </c>
      <c r="AB621" s="1">
        <v>66.599999999999994</v>
      </c>
      <c r="AC621" s="1">
        <v>50</v>
      </c>
      <c r="AD621" s="1">
        <v>67.45</v>
      </c>
      <c r="AE621" s="1">
        <v>17273.900000000001</v>
      </c>
      <c r="AF621" s="1"/>
    </row>
    <row r="622" spans="2:32" x14ac:dyDescent="0.25">
      <c r="B622" s="1">
        <v>18100</v>
      </c>
      <c r="C622" s="2">
        <v>44644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17273.900000000001</v>
      </c>
      <c r="Q622" s="1">
        <v>18100</v>
      </c>
      <c r="R622" s="1">
        <v>44644</v>
      </c>
      <c r="S622" s="1">
        <v>5</v>
      </c>
      <c r="T622" s="1">
        <v>2</v>
      </c>
      <c r="U622" s="1">
        <v>5</v>
      </c>
      <c r="V622" s="1">
        <v>18.37</v>
      </c>
      <c r="W622" s="1">
        <v>148.44999999999999</v>
      </c>
      <c r="X622" s="1">
        <v>9.8499999999999943</v>
      </c>
      <c r="Y622" s="1">
        <v>37600</v>
      </c>
      <c r="Z622" s="1">
        <v>2000</v>
      </c>
      <c r="AA622" s="1">
        <v>50</v>
      </c>
      <c r="AB622" s="1">
        <v>88.8</v>
      </c>
      <c r="AC622" s="1">
        <v>150</v>
      </c>
      <c r="AD622" s="1">
        <v>149.55000000000001</v>
      </c>
      <c r="AE622" s="1">
        <v>17273.900000000001</v>
      </c>
      <c r="AF622" s="1"/>
    </row>
    <row r="623" spans="2:32" x14ac:dyDescent="0.25">
      <c r="B623" s="1">
        <v>18100</v>
      </c>
      <c r="C623" s="2">
        <v>44651</v>
      </c>
      <c r="D623" s="1">
        <v>228</v>
      </c>
      <c r="E623" s="1">
        <v>3</v>
      </c>
      <c r="F623" s="1">
        <v>31</v>
      </c>
      <c r="G623" s="1">
        <v>22.95</v>
      </c>
      <c r="H623" s="1">
        <v>911.65</v>
      </c>
      <c r="I623" s="1">
        <v>41.649999999999977</v>
      </c>
      <c r="J623" s="1">
        <v>5850</v>
      </c>
      <c r="K623" s="1">
        <v>2900</v>
      </c>
      <c r="L623" s="1">
        <v>50</v>
      </c>
      <c r="M623" s="1">
        <v>903.35</v>
      </c>
      <c r="N623" s="1">
        <v>50</v>
      </c>
      <c r="O623" s="1">
        <v>916.05</v>
      </c>
      <c r="P623" s="1">
        <v>17273.900000000001</v>
      </c>
      <c r="Q623" s="1">
        <v>18100</v>
      </c>
      <c r="R623" s="1">
        <v>44651</v>
      </c>
      <c r="S623" s="1">
        <v>1966</v>
      </c>
      <c r="T623" s="1">
        <v>100</v>
      </c>
      <c r="U623" s="1">
        <v>2103</v>
      </c>
      <c r="V623" s="1">
        <v>16.05</v>
      </c>
      <c r="W623" s="1">
        <v>145.30000000000001</v>
      </c>
      <c r="X623" s="1">
        <v>-6.0499999999999829</v>
      </c>
      <c r="Y623" s="1">
        <v>37700</v>
      </c>
      <c r="Z623" s="1">
        <v>16100</v>
      </c>
      <c r="AA623" s="1">
        <v>800</v>
      </c>
      <c r="AB623" s="1">
        <v>145.05000000000001</v>
      </c>
      <c r="AC623" s="1">
        <v>50</v>
      </c>
      <c r="AD623" s="1">
        <v>145.94999999999999</v>
      </c>
      <c r="AE623" s="1">
        <v>17273.900000000001</v>
      </c>
      <c r="AF623" s="1"/>
    </row>
    <row r="624" spans="2:32" x14ac:dyDescent="0.25">
      <c r="B624" s="1">
        <v>0</v>
      </c>
      <c r="C624" s="2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18100</v>
      </c>
      <c r="R624" s="1">
        <v>44658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4200</v>
      </c>
      <c r="Z624" s="1">
        <v>0</v>
      </c>
      <c r="AA624" s="1">
        <v>200</v>
      </c>
      <c r="AB624" s="1">
        <v>56</v>
      </c>
      <c r="AC624" s="1">
        <v>0</v>
      </c>
      <c r="AD624" s="1">
        <v>0</v>
      </c>
      <c r="AE624" s="1">
        <v>17273.900000000001</v>
      </c>
      <c r="AF624" s="1"/>
    </row>
    <row r="625" spans="2:32" x14ac:dyDescent="0.25">
      <c r="B625" s="1">
        <v>18100</v>
      </c>
      <c r="C625" s="2">
        <v>44679</v>
      </c>
      <c r="D625" s="1">
        <v>6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2000</v>
      </c>
      <c r="K625" s="1">
        <v>3600</v>
      </c>
      <c r="L625" s="1">
        <v>50</v>
      </c>
      <c r="M625" s="1">
        <v>944.65</v>
      </c>
      <c r="N625" s="1">
        <v>50</v>
      </c>
      <c r="O625" s="1">
        <v>965.65</v>
      </c>
      <c r="P625" s="1">
        <v>17273.900000000001</v>
      </c>
      <c r="Q625" s="1">
        <v>18100</v>
      </c>
      <c r="R625" s="1">
        <v>44679</v>
      </c>
      <c r="S625" s="1">
        <v>48</v>
      </c>
      <c r="T625" s="1">
        <v>3</v>
      </c>
      <c r="U625" s="1">
        <v>36</v>
      </c>
      <c r="V625" s="1">
        <v>14.86</v>
      </c>
      <c r="W625" s="1">
        <v>250.7</v>
      </c>
      <c r="X625" s="1">
        <v>-3.75</v>
      </c>
      <c r="Y625" s="1">
        <v>14600</v>
      </c>
      <c r="Z625" s="1">
        <v>5050</v>
      </c>
      <c r="AA625" s="1">
        <v>50</v>
      </c>
      <c r="AB625" s="1">
        <v>243.75</v>
      </c>
      <c r="AC625" s="1">
        <v>50</v>
      </c>
      <c r="AD625" s="1">
        <v>253.85</v>
      </c>
      <c r="AE625" s="1">
        <v>17273.900000000001</v>
      </c>
      <c r="AF625" s="1"/>
    </row>
    <row r="626" spans="2:32" x14ac:dyDescent="0.25">
      <c r="B626" s="1">
        <v>18100</v>
      </c>
      <c r="C626" s="2">
        <v>44616</v>
      </c>
      <c r="D626" s="1">
        <v>1980</v>
      </c>
      <c r="E626" s="1">
        <v>-58</v>
      </c>
      <c r="F626" s="1">
        <v>246</v>
      </c>
      <c r="G626" s="1">
        <v>27.82</v>
      </c>
      <c r="H626" s="1">
        <v>825.15</v>
      </c>
      <c r="I626" s="1">
        <v>19.600000000000023</v>
      </c>
      <c r="J626" s="1">
        <v>21100</v>
      </c>
      <c r="K626" s="1">
        <v>22200</v>
      </c>
      <c r="L626" s="1">
        <v>200</v>
      </c>
      <c r="M626" s="1">
        <v>823.95</v>
      </c>
      <c r="N626" s="1">
        <v>250</v>
      </c>
      <c r="O626" s="1">
        <v>825.2</v>
      </c>
      <c r="P626" s="1">
        <v>17273.900000000001</v>
      </c>
      <c r="Q626" s="1">
        <v>18100</v>
      </c>
      <c r="R626" s="1">
        <v>44616</v>
      </c>
      <c r="S626" s="1">
        <v>43165</v>
      </c>
      <c r="T626" s="1">
        <v>2429</v>
      </c>
      <c r="U626" s="1">
        <v>265415</v>
      </c>
      <c r="V626" s="1">
        <v>17.87</v>
      </c>
      <c r="W626" s="1">
        <v>3.7</v>
      </c>
      <c r="X626" s="1">
        <v>-2.7</v>
      </c>
      <c r="Y626" s="1">
        <v>199750</v>
      </c>
      <c r="Z626" s="1">
        <v>181850</v>
      </c>
      <c r="AA626" s="1">
        <v>7550</v>
      </c>
      <c r="AB626" s="1">
        <v>3.65</v>
      </c>
      <c r="AC626" s="1">
        <v>16400</v>
      </c>
      <c r="AD626" s="1">
        <v>3.7</v>
      </c>
      <c r="AE626" s="1">
        <v>17273.900000000001</v>
      </c>
      <c r="AF626" s="1"/>
    </row>
    <row r="627" spans="2:32" x14ac:dyDescent="0.25">
      <c r="B627" s="1">
        <v>18100</v>
      </c>
      <c r="C627" s="2">
        <v>44637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100</v>
      </c>
      <c r="K627" s="1">
        <v>0</v>
      </c>
      <c r="L627" s="1">
        <v>50</v>
      </c>
      <c r="M627" s="1">
        <v>585.4</v>
      </c>
      <c r="N627" s="1">
        <v>0</v>
      </c>
      <c r="O627" s="1">
        <v>0</v>
      </c>
      <c r="P627" s="1">
        <v>17273.900000000001</v>
      </c>
      <c r="Q627" s="1">
        <v>18100</v>
      </c>
      <c r="R627" s="1">
        <v>44637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3750</v>
      </c>
      <c r="Z627" s="1">
        <v>3350</v>
      </c>
      <c r="AA627" s="1">
        <v>50</v>
      </c>
      <c r="AB627" s="1">
        <v>66.45</v>
      </c>
      <c r="AC627" s="1">
        <v>50</v>
      </c>
      <c r="AD627" s="1">
        <v>174.65</v>
      </c>
      <c r="AE627" s="1">
        <v>17273.900000000001</v>
      </c>
      <c r="AF627" s="1"/>
    </row>
    <row r="628" spans="2:32" x14ac:dyDescent="0.25">
      <c r="B628" s="1">
        <v>18150</v>
      </c>
      <c r="C628" s="2">
        <v>44630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2200</v>
      </c>
      <c r="K628" s="1">
        <v>2200</v>
      </c>
      <c r="L628" s="1">
        <v>400</v>
      </c>
      <c r="M628" s="1">
        <v>811.55</v>
      </c>
      <c r="N628" s="1">
        <v>400</v>
      </c>
      <c r="O628" s="1">
        <v>1507.1</v>
      </c>
      <c r="P628" s="1">
        <v>17273.900000000001</v>
      </c>
      <c r="Q628" s="1">
        <v>18150</v>
      </c>
      <c r="R628" s="1">
        <v>44630</v>
      </c>
      <c r="S628" s="1">
        <v>1</v>
      </c>
      <c r="T628" s="1">
        <v>1</v>
      </c>
      <c r="U628" s="1">
        <v>4</v>
      </c>
      <c r="V628" s="1">
        <v>18.5</v>
      </c>
      <c r="W628" s="1">
        <v>64</v>
      </c>
      <c r="X628" s="1">
        <v>-453.54999999999995</v>
      </c>
      <c r="Y628" s="1">
        <v>14300</v>
      </c>
      <c r="Z628" s="1">
        <v>650</v>
      </c>
      <c r="AA628" s="1">
        <v>50</v>
      </c>
      <c r="AB628" s="1">
        <v>54.9</v>
      </c>
      <c r="AC628" s="1">
        <v>50</v>
      </c>
      <c r="AD628" s="1">
        <v>64.349999999999994</v>
      </c>
      <c r="AE628" s="1">
        <v>17273.900000000001</v>
      </c>
      <c r="AF628" s="1"/>
    </row>
    <row r="629" spans="2:32" x14ac:dyDescent="0.25">
      <c r="B629" s="1">
        <v>0</v>
      </c>
      <c r="C629" s="2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18150</v>
      </c>
      <c r="R629" s="1">
        <v>44644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7100</v>
      </c>
      <c r="Z629" s="1">
        <v>950</v>
      </c>
      <c r="AA629" s="1">
        <v>150</v>
      </c>
      <c r="AB629" s="1">
        <v>79</v>
      </c>
      <c r="AC629" s="1">
        <v>150</v>
      </c>
      <c r="AD629" s="1">
        <v>226.6</v>
      </c>
      <c r="AE629" s="1">
        <v>17273.900000000001</v>
      </c>
      <c r="AF629" s="1"/>
    </row>
    <row r="630" spans="2:32" x14ac:dyDescent="0.25">
      <c r="B630" s="1">
        <v>18150</v>
      </c>
      <c r="C630" s="2">
        <v>44651</v>
      </c>
      <c r="D630" s="1">
        <v>120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5300</v>
      </c>
      <c r="K630" s="1">
        <v>1450</v>
      </c>
      <c r="L630" s="1">
        <v>50</v>
      </c>
      <c r="M630" s="1">
        <v>808.05</v>
      </c>
      <c r="N630" s="1">
        <v>50</v>
      </c>
      <c r="O630" s="1">
        <v>1037.8</v>
      </c>
      <c r="P630" s="1">
        <v>17273.900000000001</v>
      </c>
      <c r="Q630" s="1">
        <v>18150</v>
      </c>
      <c r="R630" s="1">
        <v>44651</v>
      </c>
      <c r="S630" s="1">
        <v>86</v>
      </c>
      <c r="T630" s="1">
        <v>12</v>
      </c>
      <c r="U630" s="1">
        <v>20</v>
      </c>
      <c r="V630" s="1">
        <v>15.92</v>
      </c>
      <c r="W630" s="1">
        <v>130</v>
      </c>
      <c r="X630" s="1">
        <v>-8.25</v>
      </c>
      <c r="Y630" s="1">
        <v>9550</v>
      </c>
      <c r="Z630" s="1">
        <v>5300</v>
      </c>
      <c r="AA630" s="1">
        <v>50</v>
      </c>
      <c r="AB630" s="1">
        <v>126.55</v>
      </c>
      <c r="AC630" s="1">
        <v>50</v>
      </c>
      <c r="AD630" s="1">
        <v>133.94999999999999</v>
      </c>
      <c r="AE630" s="1">
        <v>17273.900000000001</v>
      </c>
      <c r="AF630" s="1"/>
    </row>
    <row r="631" spans="2:32" x14ac:dyDescent="0.25">
      <c r="B631" s="1">
        <v>0</v>
      </c>
      <c r="C631" s="2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18150</v>
      </c>
      <c r="R631" s="1">
        <v>44658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17273.900000000001</v>
      </c>
      <c r="AF631" s="1"/>
    </row>
    <row r="632" spans="2:32" x14ac:dyDescent="0.25">
      <c r="B632" s="1">
        <v>18150</v>
      </c>
      <c r="C632" s="2">
        <v>44679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650</v>
      </c>
      <c r="K632" s="1">
        <v>2450</v>
      </c>
      <c r="L632" s="1">
        <v>500</v>
      </c>
      <c r="M632" s="1">
        <v>751.05</v>
      </c>
      <c r="N632" s="1">
        <v>600</v>
      </c>
      <c r="O632" s="1">
        <v>1198.95</v>
      </c>
      <c r="P632" s="1">
        <v>17273.900000000001</v>
      </c>
      <c r="Q632" s="1">
        <v>18150</v>
      </c>
      <c r="R632" s="1">
        <v>44679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50</v>
      </c>
      <c r="Z632" s="1">
        <v>1900</v>
      </c>
      <c r="AA632" s="1">
        <v>50</v>
      </c>
      <c r="AB632" s="1">
        <v>219.9</v>
      </c>
      <c r="AC632" s="1">
        <v>50</v>
      </c>
      <c r="AD632" s="1">
        <v>261.5</v>
      </c>
      <c r="AE632" s="1">
        <v>17273.900000000001</v>
      </c>
      <c r="AF632" s="1"/>
    </row>
    <row r="633" spans="2:32" x14ac:dyDescent="0.25">
      <c r="B633" s="1">
        <v>18150</v>
      </c>
      <c r="C633" s="2">
        <v>44623</v>
      </c>
      <c r="D633" s="1">
        <v>1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3250</v>
      </c>
      <c r="K633" s="1">
        <v>2100</v>
      </c>
      <c r="L633" s="1">
        <v>200</v>
      </c>
      <c r="M633" s="1">
        <v>850</v>
      </c>
      <c r="N633" s="1">
        <v>250</v>
      </c>
      <c r="O633" s="1">
        <v>892.85</v>
      </c>
      <c r="P633" s="1">
        <v>17273.900000000001</v>
      </c>
      <c r="Q633" s="1">
        <v>18150</v>
      </c>
      <c r="R633" s="1">
        <v>44623</v>
      </c>
      <c r="S633" s="1">
        <v>664</v>
      </c>
      <c r="T633" s="1">
        <v>485</v>
      </c>
      <c r="U633" s="1">
        <v>2244</v>
      </c>
      <c r="V633" s="1">
        <v>17.12</v>
      </c>
      <c r="W633" s="1">
        <v>20.350000000000001</v>
      </c>
      <c r="X633" s="1">
        <v>-3.25</v>
      </c>
      <c r="Y633" s="1">
        <v>60500</v>
      </c>
      <c r="Z633" s="1">
        <v>16000</v>
      </c>
      <c r="AA633" s="1">
        <v>50</v>
      </c>
      <c r="AB633" s="1">
        <v>20.2</v>
      </c>
      <c r="AC633" s="1">
        <v>50</v>
      </c>
      <c r="AD633" s="1">
        <v>20.55</v>
      </c>
      <c r="AE633" s="1">
        <v>17273.900000000001</v>
      </c>
      <c r="AF633" s="1"/>
    </row>
    <row r="634" spans="2:32" x14ac:dyDescent="0.25">
      <c r="B634" s="1">
        <v>18150</v>
      </c>
      <c r="C634" s="2">
        <v>44616</v>
      </c>
      <c r="D634" s="1">
        <v>115</v>
      </c>
      <c r="E634" s="1">
        <v>4</v>
      </c>
      <c r="F634" s="1">
        <v>20</v>
      </c>
      <c r="G634" s="1">
        <v>24.94</v>
      </c>
      <c r="H634" s="1">
        <v>864.75</v>
      </c>
      <c r="I634" s="1">
        <v>2</v>
      </c>
      <c r="J634" s="1">
        <v>18750</v>
      </c>
      <c r="K634" s="1">
        <v>24050</v>
      </c>
      <c r="L634" s="1">
        <v>200</v>
      </c>
      <c r="M634" s="1">
        <v>873.3</v>
      </c>
      <c r="N634" s="1">
        <v>50</v>
      </c>
      <c r="O634" s="1">
        <v>879.4</v>
      </c>
      <c r="P634" s="1">
        <v>17273.900000000001</v>
      </c>
      <c r="Q634" s="1">
        <v>18150</v>
      </c>
      <c r="R634" s="1">
        <v>44616</v>
      </c>
      <c r="S634" s="1">
        <v>14539</v>
      </c>
      <c r="T634" s="1">
        <v>9890</v>
      </c>
      <c r="U634" s="1">
        <v>57141</v>
      </c>
      <c r="V634" s="1">
        <v>17.79</v>
      </c>
      <c r="W634" s="1">
        <v>2.7</v>
      </c>
      <c r="X634" s="1">
        <v>-2.5</v>
      </c>
      <c r="Y634" s="1">
        <v>70300</v>
      </c>
      <c r="Z634" s="1">
        <v>75350</v>
      </c>
      <c r="AA634" s="1">
        <v>1450</v>
      </c>
      <c r="AB634" s="1">
        <v>2.65</v>
      </c>
      <c r="AC634" s="1">
        <v>6050</v>
      </c>
      <c r="AD634" s="1">
        <v>2.75</v>
      </c>
      <c r="AE634" s="1">
        <v>17273.900000000001</v>
      </c>
      <c r="AF634" s="1"/>
    </row>
    <row r="635" spans="2:32" x14ac:dyDescent="0.25">
      <c r="B635" s="1">
        <v>18150</v>
      </c>
      <c r="C635" s="2">
        <v>44637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100</v>
      </c>
      <c r="K635" s="1">
        <v>0</v>
      </c>
      <c r="L635" s="1">
        <v>50</v>
      </c>
      <c r="M635" s="1">
        <v>625.70000000000005</v>
      </c>
      <c r="N635" s="1">
        <v>0</v>
      </c>
      <c r="O635" s="1">
        <v>0</v>
      </c>
      <c r="P635" s="1">
        <v>17273.900000000001</v>
      </c>
      <c r="Q635" s="1">
        <v>18150</v>
      </c>
      <c r="R635" s="1">
        <v>44637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1950</v>
      </c>
      <c r="Z635" s="1">
        <v>1850</v>
      </c>
      <c r="AA635" s="1">
        <v>100</v>
      </c>
      <c r="AB635" s="1">
        <v>60.65</v>
      </c>
      <c r="AC635" s="1">
        <v>100</v>
      </c>
      <c r="AD635" s="1">
        <v>132.69999999999999</v>
      </c>
      <c r="AE635" s="1">
        <v>17273.900000000001</v>
      </c>
      <c r="AF635" s="1"/>
    </row>
    <row r="636" spans="2:32" x14ac:dyDescent="0.25">
      <c r="B636" s="1">
        <v>18200</v>
      </c>
      <c r="C636" s="2">
        <v>44630</v>
      </c>
      <c r="D636" s="1">
        <v>0</v>
      </c>
      <c r="E636" s="1">
        <v>0</v>
      </c>
      <c r="F636" s="1">
        <v>0</v>
      </c>
      <c r="G636" s="1">
        <v>23.28</v>
      </c>
      <c r="H636" s="1">
        <v>932.55</v>
      </c>
      <c r="I636" s="1">
        <v>109.5</v>
      </c>
      <c r="J636" s="1">
        <v>2200</v>
      </c>
      <c r="K636" s="1">
        <v>450</v>
      </c>
      <c r="L636" s="1">
        <v>400</v>
      </c>
      <c r="M636" s="1">
        <v>890.4</v>
      </c>
      <c r="N636" s="1">
        <v>400</v>
      </c>
      <c r="O636" s="1">
        <v>1038.3</v>
      </c>
      <c r="P636" s="1">
        <v>17273.900000000001</v>
      </c>
      <c r="Q636" s="1">
        <v>18200</v>
      </c>
      <c r="R636" s="1">
        <v>44630</v>
      </c>
      <c r="S636" s="1">
        <v>144</v>
      </c>
      <c r="T636" s="1">
        <v>94</v>
      </c>
      <c r="U636" s="1">
        <v>564</v>
      </c>
      <c r="V636" s="1">
        <v>18.23</v>
      </c>
      <c r="W636" s="1">
        <v>49</v>
      </c>
      <c r="X636" s="1">
        <v>-14.149999999999999</v>
      </c>
      <c r="Y636" s="1">
        <v>16500</v>
      </c>
      <c r="Z636" s="1">
        <v>2750</v>
      </c>
      <c r="AA636" s="1">
        <v>50</v>
      </c>
      <c r="AB636" s="1">
        <v>47.55</v>
      </c>
      <c r="AC636" s="1">
        <v>50</v>
      </c>
      <c r="AD636" s="1">
        <v>49.5</v>
      </c>
      <c r="AE636" s="1">
        <v>17273.900000000001</v>
      </c>
      <c r="AF636" s="1"/>
    </row>
    <row r="637" spans="2:32" x14ac:dyDescent="0.25">
      <c r="B637" s="1">
        <v>18200</v>
      </c>
      <c r="C637" s="2">
        <v>44637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100</v>
      </c>
      <c r="K637" s="1">
        <v>0</v>
      </c>
      <c r="L637" s="1">
        <v>50</v>
      </c>
      <c r="M637" s="1">
        <v>655.55</v>
      </c>
      <c r="N637" s="1">
        <v>0</v>
      </c>
      <c r="O637" s="1">
        <v>0</v>
      </c>
      <c r="P637" s="1">
        <v>17273.900000000001</v>
      </c>
      <c r="Q637" s="1">
        <v>18200</v>
      </c>
      <c r="R637" s="1">
        <v>44637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6200</v>
      </c>
      <c r="Z637" s="1">
        <v>4150</v>
      </c>
      <c r="AA637" s="1">
        <v>50</v>
      </c>
      <c r="AB637" s="1">
        <v>50.1</v>
      </c>
      <c r="AC637" s="1">
        <v>100</v>
      </c>
      <c r="AD637" s="1">
        <v>128.69999999999999</v>
      </c>
      <c r="AE637" s="1">
        <v>17273.900000000001</v>
      </c>
      <c r="AF637" s="1"/>
    </row>
    <row r="638" spans="2:32" x14ac:dyDescent="0.25">
      <c r="B638" s="1">
        <v>0</v>
      </c>
      <c r="C638" s="2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18200</v>
      </c>
      <c r="R638" s="1">
        <v>44644</v>
      </c>
      <c r="S638" s="1">
        <v>18</v>
      </c>
      <c r="T638" s="1">
        <v>5</v>
      </c>
      <c r="U638" s="1">
        <v>6</v>
      </c>
      <c r="V638" s="1">
        <v>17.05</v>
      </c>
      <c r="W638" s="1">
        <v>104.15</v>
      </c>
      <c r="X638" s="1">
        <v>-3.1499999999999915</v>
      </c>
      <c r="Y638" s="1">
        <v>32300</v>
      </c>
      <c r="Z638" s="1">
        <v>6400</v>
      </c>
      <c r="AA638" s="1">
        <v>50</v>
      </c>
      <c r="AB638" s="1">
        <v>87.6</v>
      </c>
      <c r="AC638" s="1">
        <v>300</v>
      </c>
      <c r="AD638" s="1">
        <v>107.95</v>
      </c>
      <c r="AE638" s="1">
        <v>17273.900000000001</v>
      </c>
      <c r="AF638" s="1"/>
    </row>
    <row r="639" spans="2:32" x14ac:dyDescent="0.25">
      <c r="B639" s="1">
        <v>18200</v>
      </c>
      <c r="C639" s="2">
        <v>44651</v>
      </c>
      <c r="D639" s="1">
        <v>355</v>
      </c>
      <c r="E639" s="1">
        <v>27</v>
      </c>
      <c r="F639" s="1">
        <v>75</v>
      </c>
      <c r="G639" s="1">
        <v>22.95</v>
      </c>
      <c r="H639" s="1">
        <v>981.55</v>
      </c>
      <c r="I639" s="1">
        <v>44.549999999999955</v>
      </c>
      <c r="J639" s="1">
        <v>6350</v>
      </c>
      <c r="K639" s="1">
        <v>3350</v>
      </c>
      <c r="L639" s="1">
        <v>50</v>
      </c>
      <c r="M639" s="1">
        <v>978.35</v>
      </c>
      <c r="N639" s="1">
        <v>50</v>
      </c>
      <c r="O639" s="1">
        <v>985.95</v>
      </c>
      <c r="P639" s="1">
        <v>17273.900000000001</v>
      </c>
      <c r="Q639" s="1">
        <v>18200</v>
      </c>
      <c r="R639" s="1">
        <v>44651</v>
      </c>
      <c r="S639" s="1">
        <v>4325</v>
      </c>
      <c r="T639" s="1">
        <v>892</v>
      </c>
      <c r="U639" s="1">
        <v>4183</v>
      </c>
      <c r="V639" s="1">
        <v>15.93</v>
      </c>
      <c r="W639" s="1">
        <v>120.45</v>
      </c>
      <c r="X639" s="1">
        <v>-4.75</v>
      </c>
      <c r="Y639" s="1">
        <v>29200</v>
      </c>
      <c r="Z639" s="1">
        <v>16800</v>
      </c>
      <c r="AA639" s="1">
        <v>800</v>
      </c>
      <c r="AB639" s="1">
        <v>120.1</v>
      </c>
      <c r="AC639" s="1">
        <v>750</v>
      </c>
      <c r="AD639" s="1">
        <v>120.5</v>
      </c>
      <c r="AE639" s="1">
        <v>17273.900000000001</v>
      </c>
      <c r="AF639" s="1"/>
    </row>
    <row r="640" spans="2:32" x14ac:dyDescent="0.25">
      <c r="B640" s="1">
        <v>0</v>
      </c>
      <c r="C640" s="2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18200</v>
      </c>
      <c r="R640" s="1">
        <v>44658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3900</v>
      </c>
      <c r="Z640" s="1">
        <v>200</v>
      </c>
      <c r="AA640" s="1">
        <v>200</v>
      </c>
      <c r="AB640" s="1">
        <v>31.9</v>
      </c>
      <c r="AC640" s="1">
        <v>100</v>
      </c>
      <c r="AD640" s="1">
        <v>339.95</v>
      </c>
      <c r="AE640" s="1">
        <v>17273.900000000001</v>
      </c>
      <c r="AF640" s="1"/>
    </row>
    <row r="641" spans="2:32" x14ac:dyDescent="0.25">
      <c r="B641" s="1">
        <v>18200</v>
      </c>
      <c r="C641" s="2">
        <v>44679</v>
      </c>
      <c r="D641" s="1">
        <v>14</v>
      </c>
      <c r="E641" s="1">
        <v>3</v>
      </c>
      <c r="F641" s="1">
        <v>6</v>
      </c>
      <c r="G641" s="1">
        <v>22.38</v>
      </c>
      <c r="H641" s="1">
        <v>1015</v>
      </c>
      <c r="I641" s="1">
        <v>70.25</v>
      </c>
      <c r="J641" s="1">
        <v>3850</v>
      </c>
      <c r="K641" s="1">
        <v>3600</v>
      </c>
      <c r="L641" s="1">
        <v>50</v>
      </c>
      <c r="M641" s="1">
        <v>1006.35</v>
      </c>
      <c r="N641" s="1">
        <v>50</v>
      </c>
      <c r="O641" s="1">
        <v>1045.8499999999999</v>
      </c>
      <c r="P641" s="1">
        <v>17273.900000000001</v>
      </c>
      <c r="Q641" s="1">
        <v>18200</v>
      </c>
      <c r="R641" s="1">
        <v>44679</v>
      </c>
      <c r="S641" s="1">
        <v>216</v>
      </c>
      <c r="T641" s="1">
        <v>33</v>
      </c>
      <c r="U641" s="1">
        <v>138</v>
      </c>
      <c r="V641" s="1">
        <v>15.07</v>
      </c>
      <c r="W641" s="1">
        <v>223</v>
      </c>
      <c r="X641" s="1">
        <v>-7.9499999999999886</v>
      </c>
      <c r="Y641" s="1">
        <v>13850</v>
      </c>
      <c r="Z641" s="1">
        <v>7100</v>
      </c>
      <c r="AA641" s="1">
        <v>50</v>
      </c>
      <c r="AB641" s="1">
        <v>219.5</v>
      </c>
      <c r="AC641" s="1">
        <v>50</v>
      </c>
      <c r="AD641" s="1">
        <v>223.75</v>
      </c>
      <c r="AE641" s="1">
        <v>17273.900000000001</v>
      </c>
      <c r="AF641" s="1"/>
    </row>
    <row r="642" spans="2:32" x14ac:dyDescent="0.25">
      <c r="B642" s="1">
        <v>18200</v>
      </c>
      <c r="C642" s="2">
        <v>44616</v>
      </c>
      <c r="D642" s="1">
        <v>4991</v>
      </c>
      <c r="E642" s="1">
        <v>1322</v>
      </c>
      <c r="F642" s="1">
        <v>2427</v>
      </c>
      <c r="G642" s="1">
        <v>29.35</v>
      </c>
      <c r="H642" s="1">
        <v>918.45</v>
      </c>
      <c r="I642" s="1">
        <v>9.3500000000000245</v>
      </c>
      <c r="J642" s="1">
        <v>22450</v>
      </c>
      <c r="K642" s="1">
        <v>23700</v>
      </c>
      <c r="L642" s="1">
        <v>100</v>
      </c>
      <c r="M642" s="1">
        <v>921.45</v>
      </c>
      <c r="N642" s="1">
        <v>300</v>
      </c>
      <c r="O642" s="1">
        <v>924.5</v>
      </c>
      <c r="P642" s="1">
        <v>17273.900000000001</v>
      </c>
      <c r="Q642" s="1">
        <v>18200</v>
      </c>
      <c r="R642" s="1">
        <v>44616</v>
      </c>
      <c r="S642" s="1">
        <v>55050</v>
      </c>
      <c r="T642" s="1">
        <v>12236</v>
      </c>
      <c r="U642" s="1">
        <v>260499</v>
      </c>
      <c r="V642" s="1">
        <v>18.27</v>
      </c>
      <c r="W642" s="1">
        <v>2.35</v>
      </c>
      <c r="X642" s="1">
        <v>-1.8000000000000003</v>
      </c>
      <c r="Y642" s="1">
        <v>307550</v>
      </c>
      <c r="Z642" s="1">
        <v>158550</v>
      </c>
      <c r="AA642" s="1">
        <v>12700</v>
      </c>
      <c r="AB642" s="1">
        <v>2.2999999999999998</v>
      </c>
      <c r="AC642" s="1">
        <v>1100</v>
      </c>
      <c r="AD642" s="1">
        <v>2.35</v>
      </c>
      <c r="AE642" s="1">
        <v>17273.900000000001</v>
      </c>
      <c r="AF642" s="1"/>
    </row>
    <row r="643" spans="2:32" x14ac:dyDescent="0.25">
      <c r="B643" s="1">
        <v>18200</v>
      </c>
      <c r="C643" s="2">
        <v>44623</v>
      </c>
      <c r="D643" s="1">
        <v>20</v>
      </c>
      <c r="E643" s="1">
        <v>-1</v>
      </c>
      <c r="F643" s="1">
        <v>53</v>
      </c>
      <c r="G643" s="1">
        <v>26.85</v>
      </c>
      <c r="H643" s="1">
        <v>919.15</v>
      </c>
      <c r="I643" s="1">
        <v>102.75</v>
      </c>
      <c r="J643" s="1">
        <v>6350</v>
      </c>
      <c r="K643" s="1">
        <v>6700</v>
      </c>
      <c r="L643" s="1">
        <v>250</v>
      </c>
      <c r="M643" s="1">
        <v>913.8</v>
      </c>
      <c r="N643" s="1">
        <v>700</v>
      </c>
      <c r="O643" s="1">
        <v>929.75</v>
      </c>
      <c r="P643" s="1">
        <v>17273.900000000001</v>
      </c>
      <c r="Q643" s="1">
        <v>18200</v>
      </c>
      <c r="R643" s="1">
        <v>44623</v>
      </c>
      <c r="S643" s="1">
        <v>4960</v>
      </c>
      <c r="T643" s="1">
        <v>1944</v>
      </c>
      <c r="U643" s="1">
        <v>14834</v>
      </c>
      <c r="V643" s="1">
        <v>17.18</v>
      </c>
      <c r="W643" s="1">
        <v>16.899999999999999</v>
      </c>
      <c r="X643" s="1">
        <v>-3.0500000000000007</v>
      </c>
      <c r="Y643" s="1">
        <v>73100</v>
      </c>
      <c r="Z643" s="1">
        <v>20900</v>
      </c>
      <c r="AA643" s="1">
        <v>150</v>
      </c>
      <c r="AB643" s="1">
        <v>16.8</v>
      </c>
      <c r="AC643" s="1">
        <v>450</v>
      </c>
      <c r="AD643" s="1">
        <v>16.95</v>
      </c>
      <c r="AE643" s="1">
        <v>17273.900000000001</v>
      </c>
      <c r="AF643" s="1"/>
    </row>
    <row r="644" spans="2:32" x14ac:dyDescent="0.25">
      <c r="B644" s="1">
        <v>18250</v>
      </c>
      <c r="C644" s="2">
        <v>44623</v>
      </c>
      <c r="D644" s="1">
        <v>2</v>
      </c>
      <c r="E644" s="1">
        <v>0</v>
      </c>
      <c r="F644" s="1">
        <v>1</v>
      </c>
      <c r="G644" s="1">
        <v>26.5</v>
      </c>
      <c r="H644" s="1">
        <v>982.75</v>
      </c>
      <c r="I644" s="1">
        <v>165.79999999999995</v>
      </c>
      <c r="J644" s="1">
        <v>6400</v>
      </c>
      <c r="K644" s="1">
        <v>3450</v>
      </c>
      <c r="L644" s="1">
        <v>200</v>
      </c>
      <c r="M644" s="1">
        <v>933.05</v>
      </c>
      <c r="N644" s="1">
        <v>250</v>
      </c>
      <c r="O644" s="1">
        <v>986.9</v>
      </c>
      <c r="P644" s="1">
        <v>17273.900000000001</v>
      </c>
      <c r="Q644" s="1">
        <v>18250</v>
      </c>
      <c r="R644" s="1">
        <v>44623</v>
      </c>
      <c r="S644" s="1">
        <v>184</v>
      </c>
      <c r="T644" s="1">
        <v>70</v>
      </c>
      <c r="U644" s="1">
        <v>1362</v>
      </c>
      <c r="V644" s="1">
        <v>17.18</v>
      </c>
      <c r="W644" s="1">
        <v>14.15</v>
      </c>
      <c r="X644" s="1">
        <v>-2.5499999999999989</v>
      </c>
      <c r="Y644" s="1">
        <v>57050</v>
      </c>
      <c r="Z644" s="1">
        <v>16250</v>
      </c>
      <c r="AA644" s="1">
        <v>50</v>
      </c>
      <c r="AB644" s="1">
        <v>13.85</v>
      </c>
      <c r="AC644" s="1">
        <v>50</v>
      </c>
      <c r="AD644" s="1">
        <v>14.25</v>
      </c>
      <c r="AE644" s="1">
        <v>17273.900000000001</v>
      </c>
      <c r="AF644" s="1"/>
    </row>
    <row r="645" spans="2:32" x14ac:dyDescent="0.25">
      <c r="B645" s="1">
        <v>18250</v>
      </c>
      <c r="C645" s="2">
        <v>44630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2200</v>
      </c>
      <c r="K645" s="1">
        <v>2200</v>
      </c>
      <c r="L645" s="1">
        <v>400</v>
      </c>
      <c r="M645" s="1">
        <v>914.35</v>
      </c>
      <c r="N645" s="1">
        <v>400</v>
      </c>
      <c r="O645" s="1">
        <v>1650.4</v>
      </c>
      <c r="P645" s="1">
        <v>17273.900000000001</v>
      </c>
      <c r="Q645" s="1">
        <v>18250</v>
      </c>
      <c r="R645" s="1">
        <v>44630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10000</v>
      </c>
      <c r="Z645" s="1">
        <v>3550</v>
      </c>
      <c r="AA645" s="1">
        <v>50</v>
      </c>
      <c r="AB645" s="1">
        <v>40.65</v>
      </c>
      <c r="AC645" s="1">
        <v>50</v>
      </c>
      <c r="AD645" s="1">
        <v>48.4</v>
      </c>
      <c r="AE645" s="1">
        <v>17273.900000000001</v>
      </c>
      <c r="AF645" s="1"/>
    </row>
    <row r="646" spans="2:32" x14ac:dyDescent="0.25">
      <c r="B646" s="1">
        <v>0</v>
      </c>
      <c r="C646" s="2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18250</v>
      </c>
      <c r="R646" s="1">
        <v>44644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3900</v>
      </c>
      <c r="Z646" s="1">
        <v>750</v>
      </c>
      <c r="AA646" s="1">
        <v>150</v>
      </c>
      <c r="AB646" s="1">
        <v>46.35</v>
      </c>
      <c r="AC646" s="1">
        <v>150</v>
      </c>
      <c r="AD646" s="1">
        <v>123.95</v>
      </c>
      <c r="AE646" s="1">
        <v>17273.900000000001</v>
      </c>
      <c r="AF646" s="1"/>
    </row>
    <row r="647" spans="2:32" x14ac:dyDescent="0.25">
      <c r="B647" s="1">
        <v>18250</v>
      </c>
      <c r="C647" s="2">
        <v>44651</v>
      </c>
      <c r="D647" s="1">
        <v>51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4750</v>
      </c>
      <c r="K647" s="1">
        <v>2200</v>
      </c>
      <c r="L647" s="1">
        <v>50</v>
      </c>
      <c r="M647" s="1">
        <v>996.45</v>
      </c>
      <c r="N647" s="1">
        <v>50</v>
      </c>
      <c r="O647" s="1">
        <v>1087.8499999999999</v>
      </c>
      <c r="P647" s="1">
        <v>17273.900000000001</v>
      </c>
      <c r="Q647" s="1">
        <v>18250</v>
      </c>
      <c r="R647" s="1">
        <v>44651</v>
      </c>
      <c r="S647" s="1">
        <v>95</v>
      </c>
      <c r="T647" s="1">
        <v>1</v>
      </c>
      <c r="U647" s="1">
        <v>11</v>
      </c>
      <c r="V647" s="1">
        <v>16.100000000000001</v>
      </c>
      <c r="W647" s="1">
        <v>112</v>
      </c>
      <c r="X647" s="1">
        <v>-3</v>
      </c>
      <c r="Y647" s="1">
        <v>13900</v>
      </c>
      <c r="Z647" s="1">
        <v>3300</v>
      </c>
      <c r="AA647" s="1">
        <v>50</v>
      </c>
      <c r="AB647" s="1">
        <v>105.2</v>
      </c>
      <c r="AC647" s="1">
        <v>50</v>
      </c>
      <c r="AD647" s="1">
        <v>110.85</v>
      </c>
      <c r="AE647" s="1">
        <v>17273.900000000001</v>
      </c>
      <c r="AF647" s="1"/>
    </row>
    <row r="648" spans="2:32" x14ac:dyDescent="0.25">
      <c r="B648" s="1">
        <v>0</v>
      </c>
      <c r="C648" s="2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18250</v>
      </c>
      <c r="R648" s="1">
        <v>44658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17273.900000000001</v>
      </c>
      <c r="AF648" s="1"/>
    </row>
    <row r="649" spans="2:32" x14ac:dyDescent="0.25">
      <c r="B649" s="1">
        <v>18250</v>
      </c>
      <c r="C649" s="2">
        <v>44679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1900</v>
      </c>
      <c r="K649" s="1">
        <v>2250</v>
      </c>
      <c r="L649" s="1">
        <v>1750</v>
      </c>
      <c r="M649" s="1">
        <v>801.1</v>
      </c>
      <c r="N649" s="1">
        <v>400</v>
      </c>
      <c r="O649" s="1">
        <v>1248.95</v>
      </c>
      <c r="P649" s="1">
        <v>17273.900000000001</v>
      </c>
      <c r="Q649" s="1">
        <v>18250</v>
      </c>
      <c r="R649" s="1">
        <v>44679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50</v>
      </c>
      <c r="Z649" s="1">
        <v>1900</v>
      </c>
      <c r="AA649" s="1">
        <v>50</v>
      </c>
      <c r="AB649" s="1">
        <v>192.2</v>
      </c>
      <c r="AC649" s="1">
        <v>50</v>
      </c>
      <c r="AD649" s="1">
        <v>234.85</v>
      </c>
      <c r="AE649" s="1">
        <v>17273.900000000001</v>
      </c>
      <c r="AF649" s="1"/>
    </row>
    <row r="650" spans="2:32" x14ac:dyDescent="0.25">
      <c r="B650" s="1">
        <v>18250</v>
      </c>
      <c r="C650" s="2">
        <v>44616</v>
      </c>
      <c r="D650" s="1">
        <v>128</v>
      </c>
      <c r="E650" s="1">
        <v>-2</v>
      </c>
      <c r="F650" s="1">
        <v>16</v>
      </c>
      <c r="G650" s="1">
        <v>27.44</v>
      </c>
      <c r="H650" s="1">
        <v>965.5</v>
      </c>
      <c r="I650" s="1">
        <v>44.5</v>
      </c>
      <c r="J650" s="1">
        <v>20850</v>
      </c>
      <c r="K650" s="1">
        <v>21700</v>
      </c>
      <c r="L650" s="1">
        <v>1000</v>
      </c>
      <c r="M650" s="1">
        <v>971.7</v>
      </c>
      <c r="N650" s="1">
        <v>1000</v>
      </c>
      <c r="O650" s="1">
        <v>979.35</v>
      </c>
      <c r="P650" s="1">
        <v>17273.900000000001</v>
      </c>
      <c r="Q650" s="1">
        <v>18250</v>
      </c>
      <c r="R650" s="1">
        <v>44616</v>
      </c>
      <c r="S650" s="1">
        <v>12268</v>
      </c>
      <c r="T650" s="1">
        <v>4212</v>
      </c>
      <c r="U650" s="1">
        <v>47686</v>
      </c>
      <c r="V650" s="1">
        <v>18.940000000000001</v>
      </c>
      <c r="W650" s="1">
        <v>2.2000000000000002</v>
      </c>
      <c r="X650" s="1">
        <v>-1.5499999999999998</v>
      </c>
      <c r="Y650" s="1">
        <v>128250</v>
      </c>
      <c r="Z650" s="1">
        <v>81650</v>
      </c>
      <c r="AA650" s="1">
        <v>50</v>
      </c>
      <c r="AB650" s="1">
        <v>2.2000000000000002</v>
      </c>
      <c r="AC650" s="1">
        <v>3100</v>
      </c>
      <c r="AD650" s="1">
        <v>2.25</v>
      </c>
      <c r="AE650" s="1">
        <v>17273.900000000001</v>
      </c>
      <c r="AF650" s="1"/>
    </row>
    <row r="651" spans="2:32" x14ac:dyDescent="0.25">
      <c r="B651" s="1">
        <v>18250</v>
      </c>
      <c r="C651" s="2">
        <v>44637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100</v>
      </c>
      <c r="K651" s="1">
        <v>0</v>
      </c>
      <c r="L651" s="1">
        <v>50</v>
      </c>
      <c r="M651" s="1">
        <v>662.95</v>
      </c>
      <c r="N651" s="1">
        <v>0</v>
      </c>
      <c r="O651" s="1">
        <v>0</v>
      </c>
      <c r="P651" s="1">
        <v>17273.900000000001</v>
      </c>
      <c r="Q651" s="1">
        <v>18250</v>
      </c>
      <c r="R651" s="1">
        <v>44637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300</v>
      </c>
      <c r="Z651" s="1">
        <v>1850</v>
      </c>
      <c r="AA651" s="1">
        <v>100</v>
      </c>
      <c r="AB651" s="1">
        <v>16.850000000000001</v>
      </c>
      <c r="AC651" s="1">
        <v>100</v>
      </c>
      <c r="AD651" s="1">
        <v>106.35</v>
      </c>
      <c r="AE651" s="1">
        <v>17273.900000000001</v>
      </c>
      <c r="AF651" s="1"/>
    </row>
    <row r="652" spans="2:32" x14ac:dyDescent="0.25">
      <c r="B652" s="1">
        <v>18300</v>
      </c>
      <c r="C652" s="2">
        <v>44623</v>
      </c>
      <c r="D652" s="1">
        <v>3</v>
      </c>
      <c r="E652" s="1">
        <v>2</v>
      </c>
      <c r="F652" s="1">
        <v>6</v>
      </c>
      <c r="G652" s="1">
        <v>24.28</v>
      </c>
      <c r="H652" s="1">
        <v>1010</v>
      </c>
      <c r="I652" s="1">
        <v>-236.15000000000009</v>
      </c>
      <c r="J652" s="1">
        <v>7150</v>
      </c>
      <c r="K652" s="1">
        <v>6350</v>
      </c>
      <c r="L652" s="1">
        <v>200</v>
      </c>
      <c r="M652" s="1">
        <v>986.1</v>
      </c>
      <c r="N652" s="1">
        <v>100</v>
      </c>
      <c r="O652" s="1">
        <v>1036.55</v>
      </c>
      <c r="P652" s="1">
        <v>17273.900000000001</v>
      </c>
      <c r="Q652" s="1">
        <v>18300</v>
      </c>
      <c r="R652" s="1">
        <v>44623</v>
      </c>
      <c r="S652" s="1">
        <v>2161</v>
      </c>
      <c r="T652" s="1">
        <v>726</v>
      </c>
      <c r="U652" s="1">
        <v>6502</v>
      </c>
      <c r="V652" s="1">
        <v>17.28</v>
      </c>
      <c r="W652" s="1">
        <v>11.75</v>
      </c>
      <c r="X652" s="1">
        <v>-2.8000000000000007</v>
      </c>
      <c r="Y652" s="1">
        <v>68500</v>
      </c>
      <c r="Z652" s="1">
        <v>29600</v>
      </c>
      <c r="AA652" s="1">
        <v>350</v>
      </c>
      <c r="AB652" s="1">
        <v>11.65</v>
      </c>
      <c r="AC652" s="1">
        <v>350</v>
      </c>
      <c r="AD652" s="1">
        <v>11.8</v>
      </c>
      <c r="AE652" s="1">
        <v>17273.900000000001</v>
      </c>
      <c r="AF652" s="1"/>
    </row>
    <row r="653" spans="2:32" x14ac:dyDescent="0.25">
      <c r="B653" s="1">
        <v>18300</v>
      </c>
      <c r="C653" s="2">
        <v>44637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17273.900000000001</v>
      </c>
      <c r="Q653" s="1">
        <v>18300</v>
      </c>
      <c r="R653" s="1">
        <v>44637</v>
      </c>
      <c r="S653" s="1">
        <v>4</v>
      </c>
      <c r="T653" s="1">
        <v>1</v>
      </c>
      <c r="U653" s="1">
        <v>3</v>
      </c>
      <c r="V653" s="1">
        <v>18.3</v>
      </c>
      <c r="W653" s="1">
        <v>71.599999999999994</v>
      </c>
      <c r="X653" s="1">
        <v>19.899999999999991</v>
      </c>
      <c r="Y653" s="1">
        <v>13950</v>
      </c>
      <c r="Z653" s="1">
        <v>5400</v>
      </c>
      <c r="AA653" s="1">
        <v>900</v>
      </c>
      <c r="AB653" s="1">
        <v>45.05</v>
      </c>
      <c r="AC653" s="1">
        <v>50</v>
      </c>
      <c r="AD653" s="1">
        <v>73.95</v>
      </c>
      <c r="AE653" s="1">
        <v>17273.900000000001</v>
      </c>
      <c r="AF653" s="1"/>
    </row>
    <row r="654" spans="2:32" x14ac:dyDescent="0.25">
      <c r="B654" s="1">
        <v>0</v>
      </c>
      <c r="C654" s="2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18300</v>
      </c>
      <c r="R654" s="1">
        <v>44644</v>
      </c>
      <c r="S654" s="1">
        <v>14</v>
      </c>
      <c r="T654" s="1">
        <v>0</v>
      </c>
      <c r="U654" s="1">
        <v>2</v>
      </c>
      <c r="V654" s="1">
        <v>17.25</v>
      </c>
      <c r="W654" s="1">
        <v>90</v>
      </c>
      <c r="X654" s="1">
        <v>30.65</v>
      </c>
      <c r="Y654" s="1">
        <v>40850</v>
      </c>
      <c r="Z654" s="1">
        <v>3900</v>
      </c>
      <c r="AA654" s="1">
        <v>150</v>
      </c>
      <c r="AB654" s="1">
        <v>60.35</v>
      </c>
      <c r="AC654" s="1">
        <v>50</v>
      </c>
      <c r="AD654" s="1">
        <v>82.1</v>
      </c>
      <c r="AE654" s="1">
        <v>17273.900000000001</v>
      </c>
      <c r="AF654" s="1"/>
    </row>
    <row r="655" spans="2:32" x14ac:dyDescent="0.25">
      <c r="B655" s="1">
        <v>18300</v>
      </c>
      <c r="C655" s="2">
        <v>44651</v>
      </c>
      <c r="D655" s="1">
        <v>224</v>
      </c>
      <c r="E655" s="1">
        <v>18</v>
      </c>
      <c r="F655" s="1">
        <v>52</v>
      </c>
      <c r="G655" s="1">
        <v>23.92</v>
      </c>
      <c r="H655" s="1">
        <v>1070</v>
      </c>
      <c r="I655" s="1">
        <v>21.650000000000091</v>
      </c>
      <c r="J655" s="1">
        <v>5900</v>
      </c>
      <c r="K655" s="1">
        <v>6100</v>
      </c>
      <c r="L655" s="1">
        <v>50</v>
      </c>
      <c r="M655" s="1">
        <v>1058.8</v>
      </c>
      <c r="N655" s="1">
        <v>50</v>
      </c>
      <c r="O655" s="1">
        <v>1071.3499999999999</v>
      </c>
      <c r="P655" s="1">
        <v>17273.900000000001</v>
      </c>
      <c r="Q655" s="1">
        <v>18300</v>
      </c>
      <c r="R655" s="1">
        <v>44651</v>
      </c>
      <c r="S655" s="1">
        <v>2957</v>
      </c>
      <c r="T655" s="1">
        <v>594</v>
      </c>
      <c r="U655" s="1">
        <v>4955</v>
      </c>
      <c r="V655" s="1">
        <v>15.81</v>
      </c>
      <c r="W655" s="1">
        <v>99.3</v>
      </c>
      <c r="X655" s="1">
        <v>-3.75</v>
      </c>
      <c r="Y655" s="1">
        <v>32800</v>
      </c>
      <c r="Z655" s="1">
        <v>17400</v>
      </c>
      <c r="AA655" s="1">
        <v>250</v>
      </c>
      <c r="AB655" s="1">
        <v>99.3</v>
      </c>
      <c r="AC655" s="1">
        <v>100</v>
      </c>
      <c r="AD655" s="1">
        <v>99.95</v>
      </c>
      <c r="AE655" s="1">
        <v>17273.900000000001</v>
      </c>
      <c r="AF655" s="1"/>
    </row>
    <row r="656" spans="2:32" x14ac:dyDescent="0.25">
      <c r="B656" s="1">
        <v>0</v>
      </c>
      <c r="C656" s="2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18300</v>
      </c>
      <c r="R656" s="1">
        <v>44658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8200</v>
      </c>
      <c r="Z656" s="1">
        <v>0</v>
      </c>
      <c r="AA656" s="1">
        <v>400</v>
      </c>
      <c r="AB656" s="1">
        <v>15.3</v>
      </c>
      <c r="AC656" s="1">
        <v>0</v>
      </c>
      <c r="AD656" s="1">
        <v>0</v>
      </c>
      <c r="AE656" s="1">
        <v>17273.900000000001</v>
      </c>
      <c r="AF656" s="1"/>
    </row>
    <row r="657" spans="2:32" x14ac:dyDescent="0.25">
      <c r="B657" s="1">
        <v>0</v>
      </c>
      <c r="C657" s="2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18300</v>
      </c>
      <c r="R657" s="1">
        <v>44664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100</v>
      </c>
      <c r="Z657" s="1">
        <v>0</v>
      </c>
      <c r="AA657" s="1">
        <v>100</v>
      </c>
      <c r="AB657" s="1">
        <v>30</v>
      </c>
      <c r="AC657" s="1">
        <v>0</v>
      </c>
      <c r="AD657" s="1">
        <v>0</v>
      </c>
      <c r="AE657" s="1">
        <v>17273.900000000001</v>
      </c>
      <c r="AF657" s="1"/>
    </row>
    <row r="658" spans="2:32" x14ac:dyDescent="0.25">
      <c r="B658" s="1">
        <v>18300</v>
      </c>
      <c r="C658" s="2">
        <v>44679</v>
      </c>
      <c r="D658" s="1">
        <v>2</v>
      </c>
      <c r="E658" s="1">
        <v>1</v>
      </c>
      <c r="F658" s="1">
        <v>6</v>
      </c>
      <c r="G658" s="1">
        <v>22.4</v>
      </c>
      <c r="H658" s="1">
        <v>1100</v>
      </c>
      <c r="I658" s="1">
        <v>112.89999999999998</v>
      </c>
      <c r="J658" s="1">
        <v>3700</v>
      </c>
      <c r="K658" s="1">
        <v>2000</v>
      </c>
      <c r="L658" s="1">
        <v>100</v>
      </c>
      <c r="M658" s="1">
        <v>1071</v>
      </c>
      <c r="N658" s="1">
        <v>50</v>
      </c>
      <c r="O658" s="1">
        <v>1120.55</v>
      </c>
      <c r="P658" s="1">
        <v>17273.900000000001</v>
      </c>
      <c r="Q658" s="1">
        <v>18300</v>
      </c>
      <c r="R658" s="1">
        <v>44679</v>
      </c>
      <c r="S658" s="1">
        <v>106</v>
      </c>
      <c r="T658" s="1">
        <v>23</v>
      </c>
      <c r="U658" s="1">
        <v>68</v>
      </c>
      <c r="V658" s="1">
        <v>15.07</v>
      </c>
      <c r="W658" s="1">
        <v>196.65</v>
      </c>
      <c r="X658" s="1">
        <v>-4.9499999999999886</v>
      </c>
      <c r="Y658" s="1">
        <v>17450</v>
      </c>
      <c r="Z658" s="1">
        <v>7300</v>
      </c>
      <c r="AA658" s="1">
        <v>50</v>
      </c>
      <c r="AB658" s="1">
        <v>190.3</v>
      </c>
      <c r="AC658" s="1">
        <v>50</v>
      </c>
      <c r="AD658" s="1">
        <v>202.1</v>
      </c>
      <c r="AE658" s="1">
        <v>17273.900000000001</v>
      </c>
      <c r="AF658" s="1"/>
    </row>
    <row r="659" spans="2:32" x14ac:dyDescent="0.25">
      <c r="B659" s="1">
        <v>18300</v>
      </c>
      <c r="C659" s="2">
        <v>44616</v>
      </c>
      <c r="D659" s="1">
        <v>2296</v>
      </c>
      <c r="E659" s="1">
        <v>-17</v>
      </c>
      <c r="F659" s="1">
        <v>329</v>
      </c>
      <c r="G659" s="1">
        <v>31.96</v>
      </c>
      <c r="H659" s="1">
        <v>1027.25</v>
      </c>
      <c r="I659" s="1">
        <v>22.399999999999977</v>
      </c>
      <c r="J659" s="1">
        <v>28700</v>
      </c>
      <c r="K659" s="1">
        <v>19600</v>
      </c>
      <c r="L659" s="1">
        <v>200</v>
      </c>
      <c r="M659" s="1">
        <v>1020</v>
      </c>
      <c r="N659" s="1">
        <v>250</v>
      </c>
      <c r="O659" s="1">
        <v>1026.4000000000001</v>
      </c>
      <c r="P659" s="1">
        <v>17273.900000000001</v>
      </c>
      <c r="Q659" s="1">
        <v>18300</v>
      </c>
      <c r="R659" s="1">
        <v>44616</v>
      </c>
      <c r="S659" s="1">
        <v>37199</v>
      </c>
      <c r="T659" s="1">
        <v>-925</v>
      </c>
      <c r="U659" s="1">
        <v>190998</v>
      </c>
      <c r="V659" s="1">
        <v>19.43</v>
      </c>
      <c r="W659" s="1">
        <v>1.85</v>
      </c>
      <c r="X659" s="1">
        <v>-1.2999999999999998</v>
      </c>
      <c r="Y659" s="1">
        <v>430250</v>
      </c>
      <c r="Z659" s="1">
        <v>146750</v>
      </c>
      <c r="AA659" s="1">
        <v>7500</v>
      </c>
      <c r="AB659" s="1">
        <v>1.8</v>
      </c>
      <c r="AC659" s="1">
        <v>7000</v>
      </c>
      <c r="AD659" s="1">
        <v>1.85</v>
      </c>
      <c r="AE659" s="1">
        <v>17273.900000000001</v>
      </c>
      <c r="AF659" s="1"/>
    </row>
    <row r="660" spans="2:32" x14ac:dyDescent="0.25">
      <c r="B660" s="1">
        <v>18300</v>
      </c>
      <c r="C660" s="2">
        <v>44630</v>
      </c>
      <c r="D660" s="1">
        <v>0</v>
      </c>
      <c r="E660" s="1">
        <v>0</v>
      </c>
      <c r="F660" s="1">
        <v>1</v>
      </c>
      <c r="G660" s="1">
        <v>25.61</v>
      </c>
      <c r="H660" s="1">
        <v>1040.0999999999999</v>
      </c>
      <c r="I660" s="1">
        <v>156.59999999999991</v>
      </c>
      <c r="J660" s="1">
        <v>2200</v>
      </c>
      <c r="K660" s="1">
        <v>2200</v>
      </c>
      <c r="L660" s="1">
        <v>2150</v>
      </c>
      <c r="M660" s="1">
        <v>832.75</v>
      </c>
      <c r="N660" s="1">
        <v>400</v>
      </c>
      <c r="O660" s="1">
        <v>1096.75</v>
      </c>
      <c r="P660" s="1">
        <v>17273.900000000001</v>
      </c>
      <c r="Q660" s="1">
        <v>18300</v>
      </c>
      <c r="R660" s="1">
        <v>44630</v>
      </c>
      <c r="S660" s="1">
        <v>333</v>
      </c>
      <c r="T660" s="1">
        <v>282</v>
      </c>
      <c r="U660" s="1">
        <v>1131</v>
      </c>
      <c r="V660" s="1">
        <v>17.89</v>
      </c>
      <c r="W660" s="1">
        <v>36.1</v>
      </c>
      <c r="X660" s="1">
        <v>-10.799999999999997</v>
      </c>
      <c r="Y660" s="1">
        <v>16950</v>
      </c>
      <c r="Z660" s="1">
        <v>4200</v>
      </c>
      <c r="AA660" s="1">
        <v>950</v>
      </c>
      <c r="AB660" s="1">
        <v>35.75</v>
      </c>
      <c r="AC660" s="1">
        <v>50</v>
      </c>
      <c r="AD660" s="1">
        <v>36.35</v>
      </c>
      <c r="AE660" s="1">
        <v>17273.900000000001</v>
      </c>
      <c r="AF660" s="1"/>
    </row>
    <row r="661" spans="2:32" x14ac:dyDescent="0.25">
      <c r="B661" s="1">
        <v>18350</v>
      </c>
      <c r="C661" s="2">
        <v>44623</v>
      </c>
      <c r="D661" s="1">
        <v>1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3650</v>
      </c>
      <c r="K661" s="1">
        <v>2950</v>
      </c>
      <c r="L661" s="1">
        <v>900</v>
      </c>
      <c r="M661" s="1">
        <v>968.5</v>
      </c>
      <c r="N661" s="1">
        <v>200</v>
      </c>
      <c r="O661" s="1">
        <v>1091.95</v>
      </c>
      <c r="P661" s="1">
        <v>17273.900000000001</v>
      </c>
      <c r="Q661" s="1">
        <v>18350</v>
      </c>
      <c r="R661" s="1">
        <v>44623</v>
      </c>
      <c r="S661" s="1">
        <v>262</v>
      </c>
      <c r="T661" s="1">
        <v>149</v>
      </c>
      <c r="U661" s="1">
        <v>1269</v>
      </c>
      <c r="V661" s="1">
        <v>17.420000000000002</v>
      </c>
      <c r="W661" s="1">
        <v>9.85</v>
      </c>
      <c r="X661" s="1">
        <v>-3.0999999999999996</v>
      </c>
      <c r="Y661" s="1">
        <v>55400</v>
      </c>
      <c r="Z661" s="1">
        <v>17650</v>
      </c>
      <c r="AA661" s="1">
        <v>100</v>
      </c>
      <c r="AB661" s="1">
        <v>9.75</v>
      </c>
      <c r="AC661" s="1">
        <v>50</v>
      </c>
      <c r="AD661" s="1">
        <v>10.050000000000001</v>
      </c>
      <c r="AE661" s="1">
        <v>17273.900000000001</v>
      </c>
      <c r="AF661" s="1"/>
    </row>
    <row r="662" spans="2:32" x14ac:dyDescent="0.25">
      <c r="B662" s="1">
        <v>18350</v>
      </c>
      <c r="C662" s="2">
        <v>44630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2200</v>
      </c>
      <c r="K662" s="1">
        <v>2200</v>
      </c>
      <c r="L662" s="1">
        <v>400</v>
      </c>
      <c r="M662" s="1">
        <v>944.45</v>
      </c>
      <c r="N662" s="1">
        <v>400</v>
      </c>
      <c r="O662" s="1">
        <v>1164.8</v>
      </c>
      <c r="P662" s="1">
        <v>17273.900000000001</v>
      </c>
      <c r="Q662" s="1">
        <v>18350</v>
      </c>
      <c r="R662" s="1">
        <v>44630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6650</v>
      </c>
      <c r="Z662" s="1">
        <v>3600</v>
      </c>
      <c r="AA662" s="1">
        <v>50</v>
      </c>
      <c r="AB662" s="1">
        <v>28.4</v>
      </c>
      <c r="AC662" s="1">
        <v>50</v>
      </c>
      <c r="AD662" s="1">
        <v>37.950000000000003</v>
      </c>
      <c r="AE662" s="1">
        <v>17273.900000000001</v>
      </c>
      <c r="AF662" s="1"/>
    </row>
    <row r="663" spans="2:32" x14ac:dyDescent="0.25">
      <c r="B663" s="1">
        <v>18350</v>
      </c>
      <c r="C663" s="2">
        <v>44637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100</v>
      </c>
      <c r="K663" s="1">
        <v>0</v>
      </c>
      <c r="L663" s="1">
        <v>100</v>
      </c>
      <c r="M663" s="1">
        <v>716.3</v>
      </c>
      <c r="N663" s="1">
        <v>0</v>
      </c>
      <c r="O663" s="1">
        <v>0</v>
      </c>
      <c r="P663" s="1">
        <v>17273.900000000001</v>
      </c>
      <c r="Q663" s="1">
        <v>18350</v>
      </c>
      <c r="R663" s="1">
        <v>44637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2000</v>
      </c>
      <c r="Z663" s="1">
        <v>1950</v>
      </c>
      <c r="AA663" s="1">
        <v>100</v>
      </c>
      <c r="AB663" s="1">
        <v>25.5</v>
      </c>
      <c r="AC663" s="1">
        <v>50</v>
      </c>
      <c r="AD663" s="1">
        <v>149.35</v>
      </c>
      <c r="AE663" s="1">
        <v>17273.900000000001</v>
      </c>
      <c r="AF663" s="1"/>
    </row>
    <row r="664" spans="2:32" x14ac:dyDescent="0.25">
      <c r="B664" s="1">
        <v>18350</v>
      </c>
      <c r="C664" s="2">
        <v>44616</v>
      </c>
      <c r="D664" s="1">
        <v>84</v>
      </c>
      <c r="E664" s="1">
        <v>-8</v>
      </c>
      <c r="F664" s="1">
        <v>26</v>
      </c>
      <c r="G664" s="1">
        <v>35.130000000000003</v>
      </c>
      <c r="H664" s="1">
        <v>1083.7</v>
      </c>
      <c r="I664" s="1">
        <v>64.100000000000023</v>
      </c>
      <c r="J664" s="1">
        <v>10500</v>
      </c>
      <c r="K664" s="1">
        <v>17400</v>
      </c>
      <c r="L664" s="1">
        <v>50</v>
      </c>
      <c r="M664" s="1">
        <v>1055.45</v>
      </c>
      <c r="N664" s="1">
        <v>50</v>
      </c>
      <c r="O664" s="1">
        <v>1090.25</v>
      </c>
      <c r="P664" s="1">
        <v>17273.900000000001</v>
      </c>
      <c r="Q664" s="1">
        <v>18350</v>
      </c>
      <c r="R664" s="1">
        <v>44616</v>
      </c>
      <c r="S664" s="1">
        <v>17890</v>
      </c>
      <c r="T664" s="1">
        <v>53</v>
      </c>
      <c r="U664" s="1">
        <v>32804</v>
      </c>
      <c r="V664" s="1">
        <v>20.32</v>
      </c>
      <c r="W664" s="1">
        <v>1.95</v>
      </c>
      <c r="X664" s="1">
        <v>-1.05</v>
      </c>
      <c r="Y664" s="1">
        <v>148450</v>
      </c>
      <c r="Z664" s="1">
        <v>61200</v>
      </c>
      <c r="AA664" s="1">
        <v>1800</v>
      </c>
      <c r="AB664" s="1">
        <v>1.9</v>
      </c>
      <c r="AC664" s="1">
        <v>3200</v>
      </c>
      <c r="AD664" s="1">
        <v>1.95</v>
      </c>
      <c r="AE664" s="1">
        <v>17273.900000000001</v>
      </c>
      <c r="AF664" s="1"/>
    </row>
    <row r="665" spans="2:32" x14ac:dyDescent="0.25">
      <c r="B665" s="1">
        <v>18350</v>
      </c>
      <c r="C665" s="2">
        <v>44651</v>
      </c>
      <c r="D665" s="1">
        <v>8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5150</v>
      </c>
      <c r="K665" s="1">
        <v>3650</v>
      </c>
      <c r="L665" s="1">
        <v>1150</v>
      </c>
      <c r="M665" s="1">
        <v>1029.55</v>
      </c>
      <c r="N665" s="1">
        <v>50</v>
      </c>
      <c r="O665" s="1">
        <v>1156.5</v>
      </c>
      <c r="P665" s="1">
        <v>17273.900000000001</v>
      </c>
      <c r="Q665" s="1">
        <v>18350</v>
      </c>
      <c r="R665" s="1">
        <v>44651</v>
      </c>
      <c r="S665" s="1">
        <v>150</v>
      </c>
      <c r="T665" s="1">
        <v>2</v>
      </c>
      <c r="U665" s="1">
        <v>33</v>
      </c>
      <c r="V665" s="1">
        <v>15.91</v>
      </c>
      <c r="W665" s="1">
        <v>89.2</v>
      </c>
      <c r="X665" s="1">
        <v>-1.3999999999999915</v>
      </c>
      <c r="Y665" s="1">
        <v>13000</v>
      </c>
      <c r="Z665" s="1">
        <v>7550</v>
      </c>
      <c r="AA665" s="1">
        <v>50</v>
      </c>
      <c r="AB665" s="1">
        <v>87.6</v>
      </c>
      <c r="AC665" s="1">
        <v>50</v>
      </c>
      <c r="AD665" s="1">
        <v>90.8</v>
      </c>
      <c r="AE665" s="1">
        <v>17273.900000000001</v>
      </c>
      <c r="AF665" s="1"/>
    </row>
    <row r="666" spans="2:32" x14ac:dyDescent="0.25">
      <c r="B666" s="1">
        <v>0</v>
      </c>
      <c r="C666" s="2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18350</v>
      </c>
      <c r="R666" s="1">
        <v>44658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17273.900000000001</v>
      </c>
      <c r="AF666" s="1"/>
    </row>
    <row r="667" spans="2:32" x14ac:dyDescent="0.25">
      <c r="B667" s="1">
        <v>18350</v>
      </c>
      <c r="C667" s="2">
        <v>44679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1950</v>
      </c>
      <c r="K667" s="1">
        <v>2600</v>
      </c>
      <c r="L667" s="1">
        <v>100</v>
      </c>
      <c r="M667" s="1">
        <v>901.05</v>
      </c>
      <c r="N667" s="1">
        <v>750</v>
      </c>
      <c r="O667" s="1">
        <v>1348.95</v>
      </c>
      <c r="P667" s="1">
        <v>17273.900000000001</v>
      </c>
      <c r="Q667" s="1">
        <v>18350</v>
      </c>
      <c r="R667" s="1">
        <v>44679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1950</v>
      </c>
      <c r="Z667" s="1">
        <v>1900</v>
      </c>
      <c r="AA667" s="1">
        <v>50</v>
      </c>
      <c r="AB667" s="1">
        <v>120.5</v>
      </c>
      <c r="AC667" s="1">
        <v>50</v>
      </c>
      <c r="AD667" s="1">
        <v>202.15</v>
      </c>
      <c r="AE667" s="1">
        <v>17273.900000000001</v>
      </c>
      <c r="AF667" s="1"/>
    </row>
    <row r="668" spans="2:32" x14ac:dyDescent="0.25">
      <c r="B668" s="1">
        <v>0</v>
      </c>
      <c r="C668" s="2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18350</v>
      </c>
      <c r="R668" s="1">
        <v>44644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3800</v>
      </c>
      <c r="Z668" s="1">
        <v>750</v>
      </c>
      <c r="AA668" s="1">
        <v>150</v>
      </c>
      <c r="AB668" s="1">
        <v>47.75</v>
      </c>
      <c r="AC668" s="1">
        <v>150</v>
      </c>
      <c r="AD668" s="1">
        <v>143.94999999999999</v>
      </c>
      <c r="AE668" s="1">
        <v>17273.900000000001</v>
      </c>
      <c r="AF668" s="1"/>
    </row>
    <row r="669" spans="2:32" x14ac:dyDescent="0.25">
      <c r="B669" s="1">
        <v>18400</v>
      </c>
      <c r="C669" s="2">
        <v>44616</v>
      </c>
      <c r="D669" s="1">
        <v>825</v>
      </c>
      <c r="E669" s="1">
        <v>0</v>
      </c>
      <c r="F669" s="1">
        <v>23</v>
      </c>
      <c r="G669" s="1">
        <v>30.21</v>
      </c>
      <c r="H669" s="1">
        <v>1119.6500000000001</v>
      </c>
      <c r="I669" s="1">
        <v>37.850000000000136</v>
      </c>
      <c r="J669" s="1">
        <v>19100</v>
      </c>
      <c r="K669" s="1">
        <v>21550</v>
      </c>
      <c r="L669" s="1">
        <v>700</v>
      </c>
      <c r="M669" s="1">
        <v>1122.2</v>
      </c>
      <c r="N669" s="1">
        <v>250</v>
      </c>
      <c r="O669" s="1">
        <v>1129.25</v>
      </c>
      <c r="P669" s="1">
        <v>17273.900000000001</v>
      </c>
      <c r="Q669" s="1">
        <v>18400</v>
      </c>
      <c r="R669" s="1">
        <v>44616</v>
      </c>
      <c r="S669" s="1">
        <v>23142</v>
      </c>
      <c r="T669" s="1">
        <v>-1331</v>
      </c>
      <c r="U669" s="1">
        <v>127547</v>
      </c>
      <c r="V669" s="1">
        <v>20.74</v>
      </c>
      <c r="W669" s="1">
        <v>1.6</v>
      </c>
      <c r="X669" s="1">
        <v>-1</v>
      </c>
      <c r="Y669" s="1">
        <v>224100</v>
      </c>
      <c r="Z669" s="1">
        <v>73600</v>
      </c>
      <c r="AA669" s="1">
        <v>8450</v>
      </c>
      <c r="AB669" s="1">
        <v>1.55</v>
      </c>
      <c r="AC669" s="1">
        <v>2400</v>
      </c>
      <c r="AD669" s="1">
        <v>1.6</v>
      </c>
      <c r="AE669" s="1">
        <v>17273.900000000001</v>
      </c>
      <c r="AF669" s="1"/>
    </row>
    <row r="670" spans="2:32" x14ac:dyDescent="0.25">
      <c r="B670" s="1">
        <v>18400</v>
      </c>
      <c r="C670" s="2">
        <v>44630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2150</v>
      </c>
      <c r="K670" s="1">
        <v>2250</v>
      </c>
      <c r="L670" s="1">
        <v>400</v>
      </c>
      <c r="M670" s="1">
        <v>1087.5</v>
      </c>
      <c r="N670" s="1">
        <v>450</v>
      </c>
      <c r="O670" s="1">
        <v>1200.3</v>
      </c>
      <c r="P670" s="1">
        <v>17273.900000000001</v>
      </c>
      <c r="Q670" s="1">
        <v>18400</v>
      </c>
      <c r="R670" s="1">
        <v>44630</v>
      </c>
      <c r="S670" s="1">
        <v>279</v>
      </c>
      <c r="T670" s="1">
        <v>240</v>
      </c>
      <c r="U670" s="1">
        <v>712</v>
      </c>
      <c r="V670" s="1">
        <v>17.489999999999998</v>
      </c>
      <c r="W670" s="1">
        <v>25</v>
      </c>
      <c r="X670" s="1">
        <v>-14</v>
      </c>
      <c r="Y670" s="1">
        <v>24500</v>
      </c>
      <c r="Z670" s="1">
        <v>12550</v>
      </c>
      <c r="AA670" s="1">
        <v>50</v>
      </c>
      <c r="AB670" s="1">
        <v>23.25</v>
      </c>
      <c r="AC670" s="1">
        <v>100</v>
      </c>
      <c r="AD670" s="1">
        <v>25.95</v>
      </c>
      <c r="AE670" s="1">
        <v>17273.900000000001</v>
      </c>
      <c r="AF670" s="1"/>
    </row>
    <row r="671" spans="2:32" x14ac:dyDescent="0.25">
      <c r="B671" s="1">
        <v>18400</v>
      </c>
      <c r="C671" s="2">
        <v>44637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100</v>
      </c>
      <c r="K671" s="1">
        <v>0</v>
      </c>
      <c r="L671" s="1">
        <v>100</v>
      </c>
      <c r="M671" s="1">
        <v>761.6</v>
      </c>
      <c r="N671" s="1">
        <v>0</v>
      </c>
      <c r="O671" s="1">
        <v>0</v>
      </c>
      <c r="P671" s="1">
        <v>17273.900000000001</v>
      </c>
      <c r="Q671" s="1">
        <v>18400</v>
      </c>
      <c r="R671" s="1">
        <v>44637</v>
      </c>
      <c r="S671" s="1">
        <v>61</v>
      </c>
      <c r="T671" s="1">
        <v>-4</v>
      </c>
      <c r="U671" s="1">
        <v>40</v>
      </c>
      <c r="V671" s="1">
        <v>17.66</v>
      </c>
      <c r="W671" s="1">
        <v>51.55</v>
      </c>
      <c r="X671" s="1">
        <v>5.1999999999999957</v>
      </c>
      <c r="Y671" s="1">
        <v>21900</v>
      </c>
      <c r="Z671" s="1">
        <v>4950</v>
      </c>
      <c r="AA671" s="1">
        <v>50</v>
      </c>
      <c r="AB671" s="1">
        <v>45.5</v>
      </c>
      <c r="AC671" s="1">
        <v>100</v>
      </c>
      <c r="AD671" s="1">
        <v>49.45</v>
      </c>
      <c r="AE671" s="1">
        <v>17273.900000000001</v>
      </c>
      <c r="AF671" s="1"/>
    </row>
    <row r="672" spans="2:32" x14ac:dyDescent="0.25">
      <c r="B672" s="1">
        <v>0</v>
      </c>
      <c r="C672" s="2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18400</v>
      </c>
      <c r="R672" s="1">
        <v>44644</v>
      </c>
      <c r="S672" s="1">
        <v>2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23300</v>
      </c>
      <c r="Z672" s="1">
        <v>3250</v>
      </c>
      <c r="AA672" s="1">
        <v>150</v>
      </c>
      <c r="AB672" s="1">
        <v>44.5</v>
      </c>
      <c r="AC672" s="1">
        <v>150</v>
      </c>
      <c r="AD672" s="1">
        <v>90.9</v>
      </c>
      <c r="AE672" s="1">
        <v>17273.900000000001</v>
      </c>
      <c r="AF672" s="1"/>
    </row>
    <row r="673" spans="2:32" x14ac:dyDescent="0.25">
      <c r="B673" s="1">
        <v>18400</v>
      </c>
      <c r="C673" s="2">
        <v>44651</v>
      </c>
      <c r="D673" s="1">
        <v>100</v>
      </c>
      <c r="E673" s="1">
        <v>2</v>
      </c>
      <c r="F673" s="1">
        <v>23</v>
      </c>
      <c r="G673" s="1">
        <v>24.09</v>
      </c>
      <c r="H673" s="1">
        <v>1146.7</v>
      </c>
      <c r="I673" s="1">
        <v>-3.2999999999999545</v>
      </c>
      <c r="J673" s="1">
        <v>6300</v>
      </c>
      <c r="K673" s="1">
        <v>5500</v>
      </c>
      <c r="L673" s="1">
        <v>50</v>
      </c>
      <c r="M673" s="1">
        <v>1137.0999999999999</v>
      </c>
      <c r="N673" s="1">
        <v>50</v>
      </c>
      <c r="O673" s="1">
        <v>1153.5</v>
      </c>
      <c r="P673" s="1">
        <v>17273.900000000001</v>
      </c>
      <c r="Q673" s="1">
        <v>18400</v>
      </c>
      <c r="R673" s="1">
        <v>44651</v>
      </c>
      <c r="S673" s="1">
        <v>2375</v>
      </c>
      <c r="T673" s="1">
        <v>143</v>
      </c>
      <c r="U673" s="1">
        <v>3064</v>
      </c>
      <c r="V673" s="1">
        <v>15.83</v>
      </c>
      <c r="W673" s="1">
        <v>82.35</v>
      </c>
      <c r="X673" s="1">
        <v>-3.2000000000000028</v>
      </c>
      <c r="Y673" s="1">
        <v>32650</v>
      </c>
      <c r="Z673" s="1">
        <v>15450</v>
      </c>
      <c r="AA673" s="1">
        <v>950</v>
      </c>
      <c r="AB673" s="1">
        <v>81.349999999999994</v>
      </c>
      <c r="AC673" s="1">
        <v>100</v>
      </c>
      <c r="AD673" s="1">
        <v>81.95</v>
      </c>
      <c r="AE673" s="1">
        <v>17273.900000000001</v>
      </c>
      <c r="AF673" s="1"/>
    </row>
    <row r="674" spans="2:32" x14ac:dyDescent="0.25">
      <c r="B674" s="1">
        <v>0</v>
      </c>
      <c r="C674" s="2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18400</v>
      </c>
      <c r="R674" s="1">
        <v>44658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11450</v>
      </c>
      <c r="Z674" s="1">
        <v>0</v>
      </c>
      <c r="AA674" s="1">
        <v>400</v>
      </c>
      <c r="AB674" s="1">
        <v>24.2</v>
      </c>
      <c r="AC674" s="1">
        <v>0</v>
      </c>
      <c r="AD674" s="1">
        <v>0</v>
      </c>
      <c r="AE674" s="1">
        <v>17273.900000000001</v>
      </c>
      <c r="AF674" s="1"/>
    </row>
    <row r="675" spans="2:32" x14ac:dyDescent="0.25">
      <c r="B675" s="1">
        <v>18400</v>
      </c>
      <c r="C675" s="2">
        <v>44679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3700</v>
      </c>
      <c r="K675" s="1">
        <v>1950</v>
      </c>
      <c r="L675" s="1">
        <v>150</v>
      </c>
      <c r="M675" s="1">
        <v>1141.7</v>
      </c>
      <c r="N675" s="1">
        <v>150</v>
      </c>
      <c r="O675" s="1">
        <v>1218.25</v>
      </c>
      <c r="P675" s="1">
        <v>17273.900000000001</v>
      </c>
      <c r="Q675" s="1">
        <v>18400</v>
      </c>
      <c r="R675" s="1">
        <v>44679</v>
      </c>
      <c r="S675" s="1">
        <v>107</v>
      </c>
      <c r="T675" s="1">
        <v>34</v>
      </c>
      <c r="U675" s="1">
        <v>136</v>
      </c>
      <c r="V675" s="1">
        <v>14.84</v>
      </c>
      <c r="W675" s="1">
        <v>167.7</v>
      </c>
      <c r="X675" s="1">
        <v>-2.7000000000000171</v>
      </c>
      <c r="Y675" s="1">
        <v>15350</v>
      </c>
      <c r="Z675" s="1">
        <v>5100</v>
      </c>
      <c r="AA675" s="1">
        <v>50</v>
      </c>
      <c r="AB675" s="1">
        <v>166.65</v>
      </c>
      <c r="AC675" s="1">
        <v>50</v>
      </c>
      <c r="AD675" s="1">
        <v>169.9</v>
      </c>
      <c r="AE675" s="1">
        <v>17273.900000000001</v>
      </c>
      <c r="AF675" s="1"/>
    </row>
    <row r="676" spans="2:32" x14ac:dyDescent="0.25">
      <c r="B676" s="1">
        <v>18400</v>
      </c>
      <c r="C676" s="2">
        <v>44623</v>
      </c>
      <c r="D676" s="1">
        <v>2</v>
      </c>
      <c r="E676" s="1">
        <v>1</v>
      </c>
      <c r="F676" s="1">
        <v>6</v>
      </c>
      <c r="G676" s="1">
        <v>17.72</v>
      </c>
      <c r="H676" s="1">
        <v>1071.3499999999999</v>
      </c>
      <c r="I676" s="1">
        <v>-411.2000000000001</v>
      </c>
      <c r="J676" s="1">
        <v>7200</v>
      </c>
      <c r="K676" s="1">
        <v>7050</v>
      </c>
      <c r="L676" s="1">
        <v>500</v>
      </c>
      <c r="M676" s="1">
        <v>1100.1500000000001</v>
      </c>
      <c r="N676" s="1">
        <v>500</v>
      </c>
      <c r="O676" s="1">
        <v>1130.45</v>
      </c>
      <c r="P676" s="1">
        <v>17273.900000000001</v>
      </c>
      <c r="Q676" s="1">
        <v>18400</v>
      </c>
      <c r="R676" s="1">
        <v>44623</v>
      </c>
      <c r="S676" s="1">
        <v>1257</v>
      </c>
      <c r="T676" s="1">
        <v>154</v>
      </c>
      <c r="U676" s="1">
        <v>5553</v>
      </c>
      <c r="V676" s="1">
        <v>17.489999999999998</v>
      </c>
      <c r="W676" s="1">
        <v>8.35</v>
      </c>
      <c r="X676" s="1">
        <v>-2.3000000000000007</v>
      </c>
      <c r="Y676" s="1">
        <v>58050</v>
      </c>
      <c r="Z676" s="1">
        <v>23700</v>
      </c>
      <c r="AA676" s="1">
        <v>50</v>
      </c>
      <c r="AB676" s="1">
        <v>8.25</v>
      </c>
      <c r="AC676" s="1">
        <v>400</v>
      </c>
      <c r="AD676" s="1">
        <v>8.35</v>
      </c>
      <c r="AE676" s="1">
        <v>17273.900000000001</v>
      </c>
      <c r="AF676" s="1"/>
    </row>
    <row r="677" spans="2:32" x14ac:dyDescent="0.25">
      <c r="B677" s="1">
        <v>18450</v>
      </c>
      <c r="C677" s="2">
        <v>44623</v>
      </c>
      <c r="D677" s="1">
        <v>1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2950</v>
      </c>
      <c r="K677" s="1">
        <v>2950</v>
      </c>
      <c r="L677" s="1">
        <v>200</v>
      </c>
      <c r="M677" s="1">
        <v>1133.2</v>
      </c>
      <c r="N677" s="1">
        <v>200</v>
      </c>
      <c r="O677" s="1">
        <v>1194.3499999999999</v>
      </c>
      <c r="P677" s="1">
        <v>17273.900000000001</v>
      </c>
      <c r="Q677" s="1">
        <v>18450</v>
      </c>
      <c r="R677" s="1">
        <v>44623</v>
      </c>
      <c r="S677" s="1">
        <v>212</v>
      </c>
      <c r="T677" s="1">
        <v>87</v>
      </c>
      <c r="U677" s="1">
        <v>1222</v>
      </c>
      <c r="V677" s="1">
        <v>17.66</v>
      </c>
      <c r="W677" s="1">
        <v>7.1</v>
      </c>
      <c r="X677" s="1">
        <v>-3.5</v>
      </c>
      <c r="Y677" s="1">
        <v>80800</v>
      </c>
      <c r="Z677" s="1">
        <v>15900</v>
      </c>
      <c r="AA677" s="1">
        <v>50</v>
      </c>
      <c r="AB677" s="1">
        <v>7.05</v>
      </c>
      <c r="AC677" s="1">
        <v>50</v>
      </c>
      <c r="AD677" s="1">
        <v>7.25</v>
      </c>
      <c r="AE677" s="1">
        <v>17273.900000000001</v>
      </c>
      <c r="AF677" s="1"/>
    </row>
    <row r="678" spans="2:32" x14ac:dyDescent="0.25">
      <c r="B678" s="1">
        <v>18450</v>
      </c>
      <c r="C678" s="2">
        <v>44637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1750</v>
      </c>
      <c r="K678" s="1">
        <v>0</v>
      </c>
      <c r="L678" s="1">
        <v>1750</v>
      </c>
      <c r="M678" s="1">
        <v>880.75</v>
      </c>
      <c r="N678" s="1">
        <v>0</v>
      </c>
      <c r="O678" s="1">
        <v>0</v>
      </c>
      <c r="P678" s="1">
        <v>17273.900000000001</v>
      </c>
      <c r="Q678" s="1">
        <v>18450</v>
      </c>
      <c r="R678" s="1">
        <v>44637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5200</v>
      </c>
      <c r="Z678" s="1">
        <v>2050</v>
      </c>
      <c r="AA678" s="1">
        <v>50</v>
      </c>
      <c r="AB678" s="1">
        <v>21.95</v>
      </c>
      <c r="AC678" s="1">
        <v>100</v>
      </c>
      <c r="AD678" s="1">
        <v>77.349999999999994</v>
      </c>
      <c r="AE678" s="1">
        <v>17273.900000000001</v>
      </c>
      <c r="AF678" s="1"/>
    </row>
    <row r="679" spans="2:32" x14ac:dyDescent="0.25">
      <c r="B679" s="1">
        <v>0</v>
      </c>
      <c r="C679" s="2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18450</v>
      </c>
      <c r="R679" s="1">
        <v>44644</v>
      </c>
      <c r="S679" s="1">
        <v>2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12550</v>
      </c>
      <c r="Z679" s="1">
        <v>2250</v>
      </c>
      <c r="AA679" s="1">
        <v>150</v>
      </c>
      <c r="AB679" s="1">
        <v>39.450000000000003</v>
      </c>
      <c r="AC679" s="1">
        <v>150</v>
      </c>
      <c r="AD679" s="1">
        <v>172.35</v>
      </c>
      <c r="AE679" s="1">
        <v>17273.900000000001</v>
      </c>
      <c r="AF679" s="1"/>
    </row>
    <row r="680" spans="2:32" x14ac:dyDescent="0.25">
      <c r="B680" s="1">
        <v>18450</v>
      </c>
      <c r="C680" s="2">
        <v>44651</v>
      </c>
      <c r="D680" s="1">
        <v>5</v>
      </c>
      <c r="E680" s="1">
        <v>0</v>
      </c>
      <c r="F680" s="1">
        <v>1</v>
      </c>
      <c r="G680" s="1">
        <v>24.92</v>
      </c>
      <c r="H680" s="1">
        <v>1200</v>
      </c>
      <c r="I680" s="1">
        <v>90.200000000000045</v>
      </c>
      <c r="J680" s="1">
        <v>6850</v>
      </c>
      <c r="K680" s="1">
        <v>5050</v>
      </c>
      <c r="L680" s="1">
        <v>1250</v>
      </c>
      <c r="M680" s="1">
        <v>1122.7</v>
      </c>
      <c r="N680" s="1">
        <v>50</v>
      </c>
      <c r="O680" s="1">
        <v>1238.2</v>
      </c>
      <c r="P680" s="1">
        <v>17273.900000000001</v>
      </c>
      <c r="Q680" s="1">
        <v>18450</v>
      </c>
      <c r="R680" s="1">
        <v>44651</v>
      </c>
      <c r="S680" s="1">
        <v>165</v>
      </c>
      <c r="T680" s="1">
        <v>9</v>
      </c>
      <c r="U680" s="1">
        <v>55</v>
      </c>
      <c r="V680" s="1">
        <v>15.86</v>
      </c>
      <c r="W680" s="1">
        <v>72</v>
      </c>
      <c r="X680" s="1">
        <v>-0.20000000000000284</v>
      </c>
      <c r="Y680" s="1">
        <v>22500</v>
      </c>
      <c r="Z680" s="1">
        <v>5800</v>
      </c>
      <c r="AA680" s="1">
        <v>50</v>
      </c>
      <c r="AB680" s="1">
        <v>70.05</v>
      </c>
      <c r="AC680" s="1">
        <v>50</v>
      </c>
      <c r="AD680" s="1">
        <v>75</v>
      </c>
      <c r="AE680" s="1">
        <v>17273.900000000001</v>
      </c>
      <c r="AF680" s="1"/>
    </row>
    <row r="681" spans="2:32" x14ac:dyDescent="0.25">
      <c r="B681" s="1">
        <v>0</v>
      </c>
      <c r="C681" s="2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18450</v>
      </c>
      <c r="R681" s="1">
        <v>44658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300</v>
      </c>
      <c r="Z681" s="1">
        <v>0</v>
      </c>
      <c r="AA681" s="1">
        <v>50</v>
      </c>
      <c r="AB681" s="1">
        <v>2.2999999999999998</v>
      </c>
      <c r="AC681" s="1">
        <v>0</v>
      </c>
      <c r="AD681" s="1">
        <v>0</v>
      </c>
      <c r="AE681" s="1">
        <v>17273.900000000001</v>
      </c>
      <c r="AF681" s="1"/>
    </row>
    <row r="682" spans="2:32" x14ac:dyDescent="0.25">
      <c r="B682" s="1">
        <v>18450</v>
      </c>
      <c r="C682" s="2">
        <v>44679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2000</v>
      </c>
      <c r="K682" s="1">
        <v>2650</v>
      </c>
      <c r="L682" s="1">
        <v>150</v>
      </c>
      <c r="M682" s="1">
        <v>1001.05</v>
      </c>
      <c r="N682" s="1">
        <v>800</v>
      </c>
      <c r="O682" s="1">
        <v>1398.95</v>
      </c>
      <c r="P682" s="1">
        <v>17273.900000000001</v>
      </c>
      <c r="Q682" s="1">
        <v>18450</v>
      </c>
      <c r="R682" s="1">
        <v>44679</v>
      </c>
      <c r="S682" s="1">
        <v>8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150</v>
      </c>
      <c r="Z682" s="1">
        <v>2200</v>
      </c>
      <c r="AA682" s="1">
        <v>50</v>
      </c>
      <c r="AB682" s="1">
        <v>130.94999999999999</v>
      </c>
      <c r="AC682" s="1">
        <v>50</v>
      </c>
      <c r="AD682" s="1">
        <v>173.95</v>
      </c>
      <c r="AE682" s="1">
        <v>17273.900000000001</v>
      </c>
      <c r="AF682" s="1"/>
    </row>
    <row r="683" spans="2:32" x14ac:dyDescent="0.25">
      <c r="B683" s="1">
        <v>18450</v>
      </c>
      <c r="C683" s="2">
        <v>44616</v>
      </c>
      <c r="D683" s="1">
        <v>25</v>
      </c>
      <c r="E683" s="1">
        <v>0</v>
      </c>
      <c r="F683" s="1">
        <v>3</v>
      </c>
      <c r="G683" s="1">
        <v>33.61</v>
      </c>
      <c r="H683" s="1">
        <v>1170.55</v>
      </c>
      <c r="I683" s="1">
        <v>38.599999999999909</v>
      </c>
      <c r="J683" s="1">
        <v>9950</v>
      </c>
      <c r="K683" s="1">
        <v>13150</v>
      </c>
      <c r="L683" s="1">
        <v>50</v>
      </c>
      <c r="M683" s="1">
        <v>1134.0999999999999</v>
      </c>
      <c r="N683" s="1">
        <v>50</v>
      </c>
      <c r="O683" s="1">
        <v>1192.6500000000001</v>
      </c>
      <c r="P683" s="1">
        <v>17273.900000000001</v>
      </c>
      <c r="Q683" s="1">
        <v>18450</v>
      </c>
      <c r="R683" s="1">
        <v>44616</v>
      </c>
      <c r="S683" s="1">
        <v>2570</v>
      </c>
      <c r="T683" s="1">
        <v>318</v>
      </c>
      <c r="U683" s="1">
        <v>8255</v>
      </c>
      <c r="V683" s="1">
        <v>21.45</v>
      </c>
      <c r="W683" s="1">
        <v>1.65</v>
      </c>
      <c r="X683" s="1">
        <v>-0.85000000000000009</v>
      </c>
      <c r="Y683" s="1">
        <v>92650</v>
      </c>
      <c r="Z683" s="1">
        <v>44600</v>
      </c>
      <c r="AA683" s="1">
        <v>1150</v>
      </c>
      <c r="AB683" s="1">
        <v>1.6</v>
      </c>
      <c r="AC683" s="1">
        <v>150</v>
      </c>
      <c r="AD683" s="1">
        <v>1.65</v>
      </c>
      <c r="AE683" s="1">
        <v>17273.900000000001</v>
      </c>
      <c r="AF683" s="1"/>
    </row>
    <row r="684" spans="2:32" x14ac:dyDescent="0.25">
      <c r="B684" s="1">
        <v>18450</v>
      </c>
      <c r="C684" s="2">
        <v>44630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2200</v>
      </c>
      <c r="K684" s="1">
        <v>2200</v>
      </c>
      <c r="L684" s="1">
        <v>400</v>
      </c>
      <c r="M684" s="1">
        <v>1035.3</v>
      </c>
      <c r="N684" s="1">
        <v>400</v>
      </c>
      <c r="O684" s="1">
        <v>1275.7</v>
      </c>
      <c r="P684" s="1">
        <v>17273.900000000001</v>
      </c>
      <c r="Q684" s="1">
        <v>18450</v>
      </c>
      <c r="R684" s="1">
        <v>44630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9650</v>
      </c>
      <c r="Z684" s="1">
        <v>3650</v>
      </c>
      <c r="AA684" s="1">
        <v>50</v>
      </c>
      <c r="AB684" s="1">
        <v>20.5</v>
      </c>
      <c r="AC684" s="1">
        <v>50</v>
      </c>
      <c r="AD684" s="1">
        <v>28.75</v>
      </c>
      <c r="AE684" s="1">
        <v>17273.900000000001</v>
      </c>
      <c r="AF684" s="1"/>
    </row>
    <row r="685" spans="2:32" x14ac:dyDescent="0.25">
      <c r="B685" s="1">
        <v>18500</v>
      </c>
      <c r="C685" s="2">
        <v>44623</v>
      </c>
      <c r="D685" s="1">
        <v>16</v>
      </c>
      <c r="E685" s="1">
        <v>0</v>
      </c>
      <c r="F685" s="1">
        <v>3</v>
      </c>
      <c r="G685" s="1">
        <v>31.54</v>
      </c>
      <c r="H685" s="1">
        <v>1235.9000000000001</v>
      </c>
      <c r="I685" s="1">
        <v>95.900000000000077</v>
      </c>
      <c r="J685" s="1">
        <v>5950</v>
      </c>
      <c r="K685" s="1">
        <v>6100</v>
      </c>
      <c r="L685" s="1">
        <v>2350</v>
      </c>
      <c r="M685" s="1">
        <v>1180.5</v>
      </c>
      <c r="N685" s="1">
        <v>400</v>
      </c>
      <c r="O685" s="1">
        <v>1219.75</v>
      </c>
      <c r="P685" s="1">
        <v>17273.900000000001</v>
      </c>
      <c r="Q685" s="1">
        <v>18500</v>
      </c>
      <c r="R685" s="1">
        <v>44623</v>
      </c>
      <c r="S685" s="1">
        <v>3194</v>
      </c>
      <c r="T685" s="1">
        <v>898</v>
      </c>
      <c r="U685" s="1">
        <v>9992</v>
      </c>
      <c r="V685" s="1">
        <v>17.850000000000001</v>
      </c>
      <c r="W685" s="1">
        <v>6.1</v>
      </c>
      <c r="X685" s="1">
        <v>-2.9000000000000004</v>
      </c>
      <c r="Y685" s="1">
        <v>95250</v>
      </c>
      <c r="Z685" s="1">
        <v>42250</v>
      </c>
      <c r="AA685" s="1">
        <v>250</v>
      </c>
      <c r="AB685" s="1">
        <v>6.1</v>
      </c>
      <c r="AC685" s="1">
        <v>300</v>
      </c>
      <c r="AD685" s="1">
        <v>6.2</v>
      </c>
      <c r="AE685" s="1">
        <v>17273.900000000001</v>
      </c>
      <c r="AF685" s="1"/>
    </row>
    <row r="686" spans="2:32" x14ac:dyDescent="0.25">
      <c r="B686" s="1">
        <v>18500</v>
      </c>
      <c r="C686" s="2">
        <v>44630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2200</v>
      </c>
      <c r="K686" s="1">
        <v>2150</v>
      </c>
      <c r="L686" s="1">
        <v>450</v>
      </c>
      <c r="M686" s="1">
        <v>1131.3</v>
      </c>
      <c r="N686" s="1">
        <v>200</v>
      </c>
      <c r="O686" s="1">
        <v>1241.55</v>
      </c>
      <c r="P686" s="1">
        <v>17273.900000000001</v>
      </c>
      <c r="Q686" s="1">
        <v>18500</v>
      </c>
      <c r="R686" s="1">
        <v>44630</v>
      </c>
      <c r="S686" s="1">
        <v>838</v>
      </c>
      <c r="T686" s="1">
        <v>414</v>
      </c>
      <c r="U686" s="1">
        <v>2023</v>
      </c>
      <c r="V686" s="1">
        <v>17.579999999999998</v>
      </c>
      <c r="W686" s="1">
        <v>18.45</v>
      </c>
      <c r="X686" s="1">
        <v>-8.9000000000000021</v>
      </c>
      <c r="Y686" s="1">
        <v>44450</v>
      </c>
      <c r="Z686" s="1">
        <v>13750</v>
      </c>
      <c r="AA686" s="1">
        <v>400</v>
      </c>
      <c r="AB686" s="1">
        <v>18.5</v>
      </c>
      <c r="AC686" s="1">
        <v>50</v>
      </c>
      <c r="AD686" s="1">
        <v>18.600000000000001</v>
      </c>
      <c r="AE686" s="1">
        <v>17273.900000000001</v>
      </c>
      <c r="AF686" s="1"/>
    </row>
    <row r="687" spans="2:32" x14ac:dyDescent="0.25">
      <c r="B687" s="1">
        <v>18500</v>
      </c>
      <c r="C687" s="2">
        <v>44637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100</v>
      </c>
      <c r="K687" s="1">
        <v>0</v>
      </c>
      <c r="L687" s="1">
        <v>100</v>
      </c>
      <c r="M687" s="1">
        <v>851.8</v>
      </c>
      <c r="N687" s="1">
        <v>0</v>
      </c>
      <c r="O687" s="1">
        <v>0</v>
      </c>
      <c r="P687" s="1">
        <v>17273.900000000001</v>
      </c>
      <c r="Q687" s="1">
        <v>18500</v>
      </c>
      <c r="R687" s="1">
        <v>44637</v>
      </c>
      <c r="S687" s="1">
        <v>63</v>
      </c>
      <c r="T687" s="1">
        <v>24</v>
      </c>
      <c r="U687" s="1">
        <v>45</v>
      </c>
      <c r="V687" s="1">
        <v>17.37</v>
      </c>
      <c r="W687" s="1">
        <v>38.9</v>
      </c>
      <c r="X687" s="1">
        <v>-2.6000000000000014</v>
      </c>
      <c r="Y687" s="1">
        <v>27700</v>
      </c>
      <c r="Z687" s="1">
        <v>7250</v>
      </c>
      <c r="AA687" s="1">
        <v>50</v>
      </c>
      <c r="AB687" s="1">
        <v>34.450000000000003</v>
      </c>
      <c r="AC687" s="1">
        <v>100</v>
      </c>
      <c r="AD687" s="1">
        <v>38.75</v>
      </c>
      <c r="AE687" s="1">
        <v>17273.900000000001</v>
      </c>
      <c r="AF687" s="1"/>
    </row>
    <row r="688" spans="2:32" x14ac:dyDescent="0.25">
      <c r="B688" s="1">
        <v>0</v>
      </c>
      <c r="C688" s="2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18500</v>
      </c>
      <c r="R688" s="1">
        <v>44644</v>
      </c>
      <c r="S688" s="1">
        <v>140</v>
      </c>
      <c r="T688" s="1">
        <v>39</v>
      </c>
      <c r="U688" s="1">
        <v>142</v>
      </c>
      <c r="V688" s="1">
        <v>16.52</v>
      </c>
      <c r="W688" s="1">
        <v>52.1</v>
      </c>
      <c r="X688" s="1">
        <v>-1.2999999999999972</v>
      </c>
      <c r="Y688" s="1">
        <v>18450</v>
      </c>
      <c r="Z688" s="1">
        <v>11750</v>
      </c>
      <c r="AA688" s="1">
        <v>50</v>
      </c>
      <c r="AB688" s="1">
        <v>49.05</v>
      </c>
      <c r="AC688" s="1">
        <v>450</v>
      </c>
      <c r="AD688" s="1">
        <v>52.2</v>
      </c>
      <c r="AE688" s="1">
        <v>17273.900000000001</v>
      </c>
      <c r="AF688" s="1"/>
    </row>
    <row r="689" spans="2:32" x14ac:dyDescent="0.25">
      <c r="B689" s="1">
        <v>18500</v>
      </c>
      <c r="C689" s="2">
        <v>44651</v>
      </c>
      <c r="D689" s="1">
        <v>4975</v>
      </c>
      <c r="E689" s="1">
        <v>166</v>
      </c>
      <c r="F689" s="1">
        <v>923</v>
      </c>
      <c r="G689" s="1">
        <v>24.3</v>
      </c>
      <c r="H689" s="1">
        <v>1223.55</v>
      </c>
      <c r="I689" s="1">
        <v>5.2000000000000455</v>
      </c>
      <c r="J689" s="1">
        <v>16100</v>
      </c>
      <c r="K689" s="1">
        <v>16350</v>
      </c>
      <c r="L689" s="1">
        <v>350</v>
      </c>
      <c r="M689" s="1">
        <v>1224.45</v>
      </c>
      <c r="N689" s="1">
        <v>100</v>
      </c>
      <c r="O689" s="1">
        <v>1228</v>
      </c>
      <c r="P689" s="1">
        <v>17273.900000000001</v>
      </c>
      <c r="Q689" s="1">
        <v>18500</v>
      </c>
      <c r="R689" s="1">
        <v>44651</v>
      </c>
      <c r="S689" s="1">
        <v>19161</v>
      </c>
      <c r="T689" s="1">
        <v>2394</v>
      </c>
      <c r="U689" s="1">
        <v>15449</v>
      </c>
      <c r="V689" s="1">
        <v>15.83</v>
      </c>
      <c r="W689" s="1">
        <v>67.599999999999994</v>
      </c>
      <c r="X689" s="1">
        <v>-3.2000000000000028</v>
      </c>
      <c r="Y689" s="1">
        <v>86500</v>
      </c>
      <c r="Z689" s="1">
        <v>67000</v>
      </c>
      <c r="AA689" s="1">
        <v>50</v>
      </c>
      <c r="AB689" s="1">
        <v>67.349999999999994</v>
      </c>
      <c r="AC689" s="1">
        <v>100</v>
      </c>
      <c r="AD689" s="1">
        <v>67.5</v>
      </c>
      <c r="AE689" s="1">
        <v>17273.900000000001</v>
      </c>
      <c r="AF689" s="1"/>
    </row>
    <row r="690" spans="2:32" x14ac:dyDescent="0.25">
      <c r="B690" s="1">
        <v>0</v>
      </c>
      <c r="C690" s="2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18500</v>
      </c>
      <c r="R690" s="1">
        <v>44658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8700</v>
      </c>
      <c r="Z690" s="1">
        <v>300</v>
      </c>
      <c r="AA690" s="1">
        <v>100</v>
      </c>
      <c r="AB690" s="1">
        <v>66.150000000000006</v>
      </c>
      <c r="AC690" s="1">
        <v>100</v>
      </c>
      <c r="AD690" s="1">
        <v>180</v>
      </c>
      <c r="AE690" s="1">
        <v>17273.900000000001</v>
      </c>
      <c r="AF690" s="1"/>
    </row>
    <row r="691" spans="2:32" x14ac:dyDescent="0.25">
      <c r="B691" s="1">
        <v>0</v>
      </c>
      <c r="C691" s="2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18500</v>
      </c>
      <c r="R691" s="1">
        <v>44664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5950</v>
      </c>
      <c r="Z691" s="1">
        <v>0</v>
      </c>
      <c r="AA691" s="1">
        <v>600</v>
      </c>
      <c r="AB691" s="1">
        <v>18.55</v>
      </c>
      <c r="AC691" s="1">
        <v>0</v>
      </c>
      <c r="AD691" s="1">
        <v>0</v>
      </c>
      <c r="AE691" s="1">
        <v>17273.900000000001</v>
      </c>
      <c r="AF691" s="1"/>
    </row>
    <row r="692" spans="2:32" x14ac:dyDescent="0.25">
      <c r="B692" s="1">
        <v>0</v>
      </c>
      <c r="C692" s="2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18500</v>
      </c>
      <c r="R692" s="1">
        <v>44672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600</v>
      </c>
      <c r="Z692" s="1">
        <v>0</v>
      </c>
      <c r="AA692" s="1">
        <v>600</v>
      </c>
      <c r="AB692" s="1">
        <v>39.1</v>
      </c>
      <c r="AC692" s="1">
        <v>0</v>
      </c>
      <c r="AD692" s="1">
        <v>0</v>
      </c>
      <c r="AE692" s="1">
        <v>17273.900000000001</v>
      </c>
      <c r="AF692" s="1"/>
    </row>
    <row r="693" spans="2:32" x14ac:dyDescent="0.25">
      <c r="B693" s="1">
        <v>18500</v>
      </c>
      <c r="C693" s="2">
        <v>44616</v>
      </c>
      <c r="D693" s="1">
        <v>5273</v>
      </c>
      <c r="E693" s="1">
        <v>-278</v>
      </c>
      <c r="F693" s="1">
        <v>744</v>
      </c>
      <c r="G693" s="1">
        <v>36.17</v>
      </c>
      <c r="H693" s="1">
        <v>1223.45</v>
      </c>
      <c r="I693" s="1">
        <v>23.350000000000136</v>
      </c>
      <c r="J693" s="1">
        <v>21350</v>
      </c>
      <c r="K693" s="1">
        <v>18600</v>
      </c>
      <c r="L693" s="1">
        <v>100</v>
      </c>
      <c r="M693" s="1">
        <v>1222.3</v>
      </c>
      <c r="N693" s="1">
        <v>100</v>
      </c>
      <c r="O693" s="1">
        <v>1226.25</v>
      </c>
      <c r="P693" s="1">
        <v>17273.900000000001</v>
      </c>
      <c r="Q693" s="1">
        <v>18500</v>
      </c>
      <c r="R693" s="1">
        <v>44616</v>
      </c>
      <c r="S693" s="1">
        <v>81364</v>
      </c>
      <c r="T693" s="1">
        <v>23089</v>
      </c>
      <c r="U693" s="1">
        <v>172115</v>
      </c>
      <c r="V693" s="1">
        <v>21.96</v>
      </c>
      <c r="W693" s="1">
        <v>1.35</v>
      </c>
      <c r="X693" s="1">
        <v>-0.94999999999999973</v>
      </c>
      <c r="Y693" s="1">
        <v>647800</v>
      </c>
      <c r="Z693" s="1">
        <v>344900</v>
      </c>
      <c r="AA693" s="1">
        <v>37350</v>
      </c>
      <c r="AB693" s="1">
        <v>1.3</v>
      </c>
      <c r="AC693" s="1">
        <v>4900</v>
      </c>
      <c r="AD693" s="1">
        <v>1.35</v>
      </c>
      <c r="AE693" s="1">
        <v>17273.900000000001</v>
      </c>
      <c r="AF693" s="1"/>
    </row>
    <row r="694" spans="2:32" x14ac:dyDescent="0.25">
      <c r="B694" s="1">
        <v>18500</v>
      </c>
      <c r="C694" s="2">
        <v>44742</v>
      </c>
      <c r="D694" s="1">
        <v>160</v>
      </c>
      <c r="E694" s="1">
        <v>0</v>
      </c>
      <c r="F694" s="1">
        <v>4</v>
      </c>
      <c r="G694" s="1">
        <v>23.49</v>
      </c>
      <c r="H694" s="1">
        <v>1299.95</v>
      </c>
      <c r="I694" s="1">
        <v>119.95000000000005</v>
      </c>
      <c r="J694" s="1">
        <v>2000</v>
      </c>
      <c r="K694" s="1">
        <v>300</v>
      </c>
      <c r="L694" s="1">
        <v>50</v>
      </c>
      <c r="M694" s="1">
        <v>1096.8499999999999</v>
      </c>
      <c r="N694" s="1">
        <v>50</v>
      </c>
      <c r="O694" s="1">
        <v>1472.2</v>
      </c>
      <c r="P694" s="1">
        <v>17273.900000000001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/>
    </row>
    <row r="695" spans="2:32" x14ac:dyDescent="0.25">
      <c r="B695" s="1">
        <v>18500</v>
      </c>
      <c r="C695" s="2">
        <v>44924</v>
      </c>
      <c r="D695" s="1">
        <v>541</v>
      </c>
      <c r="E695" s="1">
        <v>11</v>
      </c>
      <c r="F695" s="1">
        <v>26</v>
      </c>
      <c r="G695" s="1">
        <v>23.53</v>
      </c>
      <c r="H695" s="1">
        <v>1343.85</v>
      </c>
      <c r="I695" s="1">
        <v>-25.25</v>
      </c>
      <c r="J695" s="1">
        <v>2800</v>
      </c>
      <c r="K695" s="1">
        <v>500</v>
      </c>
      <c r="L695" s="1">
        <v>100</v>
      </c>
      <c r="M695" s="1">
        <v>1337.7</v>
      </c>
      <c r="N695" s="1">
        <v>50</v>
      </c>
      <c r="O695" s="1">
        <v>1492.8</v>
      </c>
      <c r="P695" s="1">
        <v>17273.900000000001</v>
      </c>
      <c r="Q695" s="1">
        <v>18500</v>
      </c>
      <c r="R695" s="1">
        <v>44924</v>
      </c>
      <c r="S695" s="1">
        <v>352</v>
      </c>
      <c r="T695" s="1">
        <v>11</v>
      </c>
      <c r="U695" s="1">
        <v>32</v>
      </c>
      <c r="V695" s="1">
        <v>9.4</v>
      </c>
      <c r="W695" s="1">
        <v>755.55</v>
      </c>
      <c r="X695" s="1">
        <v>-15.450000000000045</v>
      </c>
      <c r="Y695" s="1">
        <v>23050</v>
      </c>
      <c r="Z695" s="1">
        <v>750</v>
      </c>
      <c r="AA695" s="1">
        <v>50</v>
      </c>
      <c r="AB695" s="1">
        <v>733.05</v>
      </c>
      <c r="AC695" s="1">
        <v>50</v>
      </c>
      <c r="AD695" s="1">
        <v>774.7</v>
      </c>
      <c r="AE695" s="1">
        <v>17273.900000000001</v>
      </c>
      <c r="AF695" s="1"/>
    </row>
    <row r="696" spans="2:32" x14ac:dyDescent="0.25">
      <c r="B696" s="1">
        <v>0</v>
      </c>
      <c r="C696" s="2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18500</v>
      </c>
      <c r="R696" s="1">
        <v>45288</v>
      </c>
      <c r="S696" s="1">
        <v>37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1050</v>
      </c>
      <c r="Z696" s="1">
        <v>100</v>
      </c>
      <c r="AA696" s="1">
        <v>50</v>
      </c>
      <c r="AB696" s="1">
        <v>638.29999999999995</v>
      </c>
      <c r="AC696" s="1">
        <v>50</v>
      </c>
      <c r="AD696" s="1">
        <v>3701.9</v>
      </c>
      <c r="AE696" s="1">
        <v>17273.900000000001</v>
      </c>
      <c r="AF696" s="1"/>
    </row>
    <row r="697" spans="2:32" x14ac:dyDescent="0.25">
      <c r="B697" s="1">
        <v>0</v>
      </c>
      <c r="C697" s="2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18500</v>
      </c>
      <c r="R697" s="1">
        <v>45470</v>
      </c>
      <c r="S697" s="1">
        <v>8.5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650</v>
      </c>
      <c r="Z697" s="1">
        <v>50</v>
      </c>
      <c r="AA697" s="1">
        <v>50</v>
      </c>
      <c r="AB697" s="1">
        <v>991</v>
      </c>
      <c r="AC697" s="1">
        <v>50</v>
      </c>
      <c r="AD697" s="1">
        <v>4286</v>
      </c>
      <c r="AE697" s="1">
        <v>17273.900000000001</v>
      </c>
      <c r="AF697" s="1"/>
    </row>
    <row r="698" spans="2:32" x14ac:dyDescent="0.25">
      <c r="B698" s="1">
        <v>0</v>
      </c>
      <c r="C698" s="2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18500</v>
      </c>
      <c r="R698" s="1">
        <v>45652</v>
      </c>
      <c r="S698" s="1">
        <v>1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400</v>
      </c>
      <c r="AA698" s="1">
        <v>0</v>
      </c>
      <c r="AB698" s="1">
        <v>0</v>
      </c>
      <c r="AC698" s="1">
        <v>400</v>
      </c>
      <c r="AD698" s="1">
        <v>4820</v>
      </c>
      <c r="AE698" s="1">
        <v>17273.900000000001</v>
      </c>
      <c r="AF698" s="1"/>
    </row>
    <row r="699" spans="2:32" x14ac:dyDescent="0.25">
      <c r="B699" s="1">
        <v>18500</v>
      </c>
      <c r="C699" s="2">
        <v>44679</v>
      </c>
      <c r="D699" s="1">
        <v>231</v>
      </c>
      <c r="E699" s="1">
        <v>2</v>
      </c>
      <c r="F699" s="1">
        <v>61</v>
      </c>
      <c r="G699" s="1">
        <v>23.1</v>
      </c>
      <c r="H699" s="1">
        <v>1245.4000000000001</v>
      </c>
      <c r="I699" s="1">
        <v>-5.6499999999998636</v>
      </c>
      <c r="J699" s="1">
        <v>7600</v>
      </c>
      <c r="K699" s="1">
        <v>6100</v>
      </c>
      <c r="L699" s="1">
        <v>450</v>
      </c>
      <c r="M699" s="1">
        <v>1236.45</v>
      </c>
      <c r="N699" s="1">
        <v>250</v>
      </c>
      <c r="O699" s="1">
        <v>1257.75</v>
      </c>
      <c r="P699" s="1">
        <v>17273.900000000001</v>
      </c>
      <c r="Q699" s="1">
        <v>18500</v>
      </c>
      <c r="R699" s="1">
        <v>44679</v>
      </c>
      <c r="S699" s="1">
        <v>1855</v>
      </c>
      <c r="T699" s="1">
        <v>136</v>
      </c>
      <c r="U699" s="1">
        <v>1464</v>
      </c>
      <c r="V699" s="1">
        <v>14.77</v>
      </c>
      <c r="W699" s="1">
        <v>142.5</v>
      </c>
      <c r="X699" s="1">
        <v>-5.5500000000000114</v>
      </c>
      <c r="Y699" s="1">
        <v>38450</v>
      </c>
      <c r="Z699" s="1">
        <v>14950</v>
      </c>
      <c r="AA699" s="1">
        <v>250</v>
      </c>
      <c r="AB699" s="1">
        <v>142</v>
      </c>
      <c r="AC699" s="1">
        <v>50</v>
      </c>
      <c r="AD699" s="1">
        <v>142.4</v>
      </c>
      <c r="AE699" s="1">
        <v>17273.900000000001</v>
      </c>
      <c r="AF699" s="1"/>
    </row>
    <row r="700" spans="2:32" x14ac:dyDescent="0.25">
      <c r="B700" s="1">
        <v>18550</v>
      </c>
      <c r="C700" s="2">
        <v>44616</v>
      </c>
      <c r="D700" s="1">
        <v>28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10000</v>
      </c>
      <c r="K700" s="1">
        <v>8250</v>
      </c>
      <c r="L700" s="1">
        <v>50</v>
      </c>
      <c r="M700" s="1">
        <v>1235.05</v>
      </c>
      <c r="N700" s="1">
        <v>50</v>
      </c>
      <c r="O700" s="1">
        <v>1299</v>
      </c>
      <c r="P700" s="1">
        <v>17273.900000000001</v>
      </c>
      <c r="Q700" s="1">
        <v>18550</v>
      </c>
      <c r="R700" s="1">
        <v>44616</v>
      </c>
      <c r="S700" s="1">
        <v>2459</v>
      </c>
      <c r="T700" s="1">
        <v>448</v>
      </c>
      <c r="U700" s="1">
        <v>6870</v>
      </c>
      <c r="V700" s="1">
        <v>22.54</v>
      </c>
      <c r="W700" s="1">
        <v>1.35</v>
      </c>
      <c r="X700" s="1">
        <v>-0.89999999999999991</v>
      </c>
      <c r="Y700" s="1">
        <v>89900</v>
      </c>
      <c r="Z700" s="1">
        <v>59650</v>
      </c>
      <c r="AA700" s="1">
        <v>1500</v>
      </c>
      <c r="AB700" s="1">
        <v>1.3</v>
      </c>
      <c r="AC700" s="1">
        <v>100</v>
      </c>
      <c r="AD700" s="1">
        <v>1.35</v>
      </c>
      <c r="AE700" s="1">
        <v>17273.900000000001</v>
      </c>
      <c r="AF700" s="1"/>
    </row>
    <row r="701" spans="2:32" x14ac:dyDescent="0.25">
      <c r="B701" s="1">
        <v>18550</v>
      </c>
      <c r="C701" s="2">
        <v>44623</v>
      </c>
      <c r="D701" s="1">
        <v>1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3800</v>
      </c>
      <c r="K701" s="1">
        <v>3750</v>
      </c>
      <c r="L701" s="1">
        <v>100</v>
      </c>
      <c r="M701" s="1">
        <v>1194.2</v>
      </c>
      <c r="N701" s="1">
        <v>100</v>
      </c>
      <c r="O701" s="1">
        <v>1342.75</v>
      </c>
      <c r="P701" s="1">
        <v>17273.900000000001</v>
      </c>
      <c r="Q701" s="1">
        <v>18550</v>
      </c>
      <c r="R701" s="1">
        <v>44623</v>
      </c>
      <c r="S701" s="1">
        <v>52</v>
      </c>
      <c r="T701" s="1">
        <v>25</v>
      </c>
      <c r="U701" s="1">
        <v>412</v>
      </c>
      <c r="V701" s="1">
        <v>18.03</v>
      </c>
      <c r="W701" s="1">
        <v>5.15</v>
      </c>
      <c r="X701" s="1">
        <v>-2.9499999999999993</v>
      </c>
      <c r="Y701" s="1">
        <v>50950</v>
      </c>
      <c r="Z701" s="1">
        <v>14000</v>
      </c>
      <c r="AA701" s="1">
        <v>50</v>
      </c>
      <c r="AB701" s="1">
        <v>5.2</v>
      </c>
      <c r="AC701" s="1">
        <v>50</v>
      </c>
      <c r="AD701" s="1">
        <v>5.45</v>
      </c>
      <c r="AE701" s="1">
        <v>17273.900000000001</v>
      </c>
      <c r="AF701" s="1"/>
    </row>
    <row r="702" spans="2:32" x14ac:dyDescent="0.25">
      <c r="B702" s="1">
        <v>18550</v>
      </c>
      <c r="C702" s="2">
        <v>44630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1850</v>
      </c>
      <c r="K702" s="1">
        <v>1850</v>
      </c>
      <c r="L702" s="1">
        <v>1850</v>
      </c>
      <c r="M702" s="1">
        <v>1088.8499999999999</v>
      </c>
      <c r="N702" s="1">
        <v>1850</v>
      </c>
      <c r="O702" s="1">
        <v>1414.15</v>
      </c>
      <c r="P702" s="1">
        <v>17273.900000000001</v>
      </c>
      <c r="Q702" s="1">
        <v>18550</v>
      </c>
      <c r="R702" s="1">
        <v>44630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5400</v>
      </c>
      <c r="Z702" s="1">
        <v>3000</v>
      </c>
      <c r="AA702" s="1">
        <v>50</v>
      </c>
      <c r="AB702" s="1">
        <v>8.5500000000000007</v>
      </c>
      <c r="AC702" s="1">
        <v>50</v>
      </c>
      <c r="AD702" s="1">
        <v>20.6</v>
      </c>
      <c r="AE702" s="1">
        <v>17273.900000000001</v>
      </c>
      <c r="AF702" s="1"/>
    </row>
    <row r="703" spans="2:32" x14ac:dyDescent="0.25">
      <c r="B703" s="1">
        <v>18550</v>
      </c>
      <c r="C703" s="2">
        <v>44637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17273.900000000001</v>
      </c>
      <c r="Q703" s="1">
        <v>18550</v>
      </c>
      <c r="R703" s="1">
        <v>44637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4900</v>
      </c>
      <c r="Z703" s="1">
        <v>2350</v>
      </c>
      <c r="AA703" s="1">
        <v>50</v>
      </c>
      <c r="AB703" s="1">
        <v>6.9</v>
      </c>
      <c r="AC703" s="1">
        <v>600</v>
      </c>
      <c r="AD703" s="1">
        <v>98</v>
      </c>
      <c r="AE703" s="1">
        <v>17273.900000000001</v>
      </c>
      <c r="AF703" s="1"/>
    </row>
    <row r="704" spans="2:32" x14ac:dyDescent="0.25">
      <c r="B704" s="1">
        <v>0</v>
      </c>
      <c r="C704" s="2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18550</v>
      </c>
      <c r="R704" s="1">
        <v>44644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6250</v>
      </c>
      <c r="Z704" s="1">
        <v>0</v>
      </c>
      <c r="AA704" s="1">
        <v>600</v>
      </c>
      <c r="AB704" s="1">
        <v>8.0500000000000007</v>
      </c>
      <c r="AC704" s="1">
        <v>0</v>
      </c>
      <c r="AD704" s="1">
        <v>0</v>
      </c>
      <c r="AE704" s="1">
        <v>17273.900000000001</v>
      </c>
      <c r="AF704" s="1"/>
    </row>
    <row r="705" spans="2:32" x14ac:dyDescent="0.25">
      <c r="B705" s="1">
        <v>18550</v>
      </c>
      <c r="C705" s="2">
        <v>44651</v>
      </c>
      <c r="D705" s="1">
        <v>3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4950</v>
      </c>
      <c r="K705" s="1">
        <v>3050</v>
      </c>
      <c r="L705" s="1">
        <v>1150</v>
      </c>
      <c r="M705" s="1">
        <v>1181.95</v>
      </c>
      <c r="N705" s="1">
        <v>700</v>
      </c>
      <c r="O705" s="1">
        <v>1373.85</v>
      </c>
      <c r="P705" s="1">
        <v>17273.900000000001</v>
      </c>
      <c r="Q705" s="1">
        <v>18550</v>
      </c>
      <c r="R705" s="1">
        <v>44651</v>
      </c>
      <c r="S705" s="1">
        <v>152</v>
      </c>
      <c r="T705" s="1">
        <v>-2</v>
      </c>
      <c r="U705" s="1">
        <v>5</v>
      </c>
      <c r="V705" s="1">
        <v>15.86</v>
      </c>
      <c r="W705" s="1">
        <v>61</v>
      </c>
      <c r="X705" s="1">
        <v>-3.1500000000000057</v>
      </c>
      <c r="Y705" s="1">
        <v>28750</v>
      </c>
      <c r="Z705" s="1">
        <v>4650</v>
      </c>
      <c r="AA705" s="1">
        <v>50</v>
      </c>
      <c r="AB705" s="1">
        <v>57</v>
      </c>
      <c r="AC705" s="1">
        <v>50</v>
      </c>
      <c r="AD705" s="1">
        <v>63.5</v>
      </c>
      <c r="AE705" s="1">
        <v>17273.900000000001</v>
      </c>
      <c r="AF705" s="1"/>
    </row>
    <row r="706" spans="2:32" x14ac:dyDescent="0.25">
      <c r="B706" s="1">
        <v>0</v>
      </c>
      <c r="C706" s="2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18550</v>
      </c>
      <c r="R706" s="1">
        <v>44658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50</v>
      </c>
      <c r="Z706" s="1">
        <v>0</v>
      </c>
      <c r="AA706" s="1">
        <v>50</v>
      </c>
      <c r="AB706" s="1">
        <v>0.1</v>
      </c>
      <c r="AC706" s="1">
        <v>0</v>
      </c>
      <c r="AD706" s="1">
        <v>0</v>
      </c>
      <c r="AE706" s="1">
        <v>17273.900000000001</v>
      </c>
      <c r="AF706" s="1"/>
    </row>
    <row r="707" spans="2:32" x14ac:dyDescent="0.25">
      <c r="B707" s="1">
        <v>0</v>
      </c>
      <c r="C707" s="2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18550</v>
      </c>
      <c r="R707" s="1">
        <v>44664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17273.900000000001</v>
      </c>
      <c r="AF707" s="1"/>
    </row>
    <row r="708" spans="2:32" x14ac:dyDescent="0.25">
      <c r="B708" s="1">
        <v>18550</v>
      </c>
      <c r="C708" s="2">
        <v>44679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2900</v>
      </c>
      <c r="K708" s="1">
        <v>1850</v>
      </c>
      <c r="L708" s="1">
        <v>1750</v>
      </c>
      <c r="M708" s="1">
        <v>1051.0999999999999</v>
      </c>
      <c r="N708" s="1">
        <v>100</v>
      </c>
      <c r="O708" s="1">
        <v>1499</v>
      </c>
      <c r="P708" s="1">
        <v>17273.900000000001</v>
      </c>
      <c r="Q708" s="1">
        <v>18550</v>
      </c>
      <c r="R708" s="1">
        <v>44679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4650</v>
      </c>
      <c r="Z708" s="1">
        <v>1900</v>
      </c>
      <c r="AA708" s="1">
        <v>50</v>
      </c>
      <c r="AB708" s="1">
        <v>101.05</v>
      </c>
      <c r="AC708" s="1">
        <v>50</v>
      </c>
      <c r="AD708" s="1">
        <v>248.3</v>
      </c>
      <c r="AE708" s="1">
        <v>17273.900000000001</v>
      </c>
      <c r="AF708" s="1"/>
    </row>
    <row r="709" spans="2:32" x14ac:dyDescent="0.25">
      <c r="B709" s="1">
        <v>18600</v>
      </c>
      <c r="C709" s="2">
        <v>44616</v>
      </c>
      <c r="D709" s="1">
        <v>390</v>
      </c>
      <c r="E709" s="1">
        <v>-5</v>
      </c>
      <c r="F709" s="1">
        <v>41</v>
      </c>
      <c r="G709" s="1">
        <v>36.94</v>
      </c>
      <c r="H709" s="1">
        <v>1329.85</v>
      </c>
      <c r="I709" s="1">
        <v>39.049999999999955</v>
      </c>
      <c r="J709" s="1">
        <v>18600</v>
      </c>
      <c r="K709" s="1">
        <v>16750</v>
      </c>
      <c r="L709" s="1">
        <v>250</v>
      </c>
      <c r="M709" s="1">
        <v>1319.55</v>
      </c>
      <c r="N709" s="1">
        <v>500</v>
      </c>
      <c r="O709" s="1">
        <v>1331.7</v>
      </c>
      <c r="P709" s="1">
        <v>17273.900000000001</v>
      </c>
      <c r="Q709" s="1">
        <v>18600</v>
      </c>
      <c r="R709" s="1">
        <v>44616</v>
      </c>
      <c r="S709" s="1">
        <v>26604</v>
      </c>
      <c r="T709" s="1">
        <v>2264</v>
      </c>
      <c r="U709" s="1">
        <v>58092</v>
      </c>
      <c r="V709" s="1">
        <v>22.97</v>
      </c>
      <c r="W709" s="1">
        <v>1.2</v>
      </c>
      <c r="X709" s="1">
        <v>-0.90000000000000013</v>
      </c>
      <c r="Y709" s="1">
        <v>441750</v>
      </c>
      <c r="Z709" s="1">
        <v>142650</v>
      </c>
      <c r="AA709" s="1">
        <v>25900</v>
      </c>
      <c r="AB709" s="1">
        <v>1.1499999999999999</v>
      </c>
      <c r="AC709" s="1">
        <v>11050</v>
      </c>
      <c r="AD709" s="1">
        <v>1.2</v>
      </c>
      <c r="AE709" s="1">
        <v>17273.900000000001</v>
      </c>
      <c r="AF709" s="1"/>
    </row>
    <row r="710" spans="2:32" x14ac:dyDescent="0.25">
      <c r="B710" s="1">
        <v>18600</v>
      </c>
      <c r="C710" s="2">
        <v>44623</v>
      </c>
      <c r="D710" s="1">
        <v>1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2950</v>
      </c>
      <c r="K710" s="1">
        <v>2950</v>
      </c>
      <c r="L710" s="1">
        <v>200</v>
      </c>
      <c r="M710" s="1">
        <v>1280.5</v>
      </c>
      <c r="N710" s="1">
        <v>200</v>
      </c>
      <c r="O710" s="1">
        <v>1339.4</v>
      </c>
      <c r="P710" s="1">
        <v>17273.900000000001</v>
      </c>
      <c r="Q710" s="1">
        <v>18600</v>
      </c>
      <c r="R710" s="1">
        <v>44623</v>
      </c>
      <c r="S710" s="1">
        <v>2070</v>
      </c>
      <c r="T710" s="1">
        <v>646</v>
      </c>
      <c r="U710" s="1">
        <v>5819</v>
      </c>
      <c r="V710" s="1">
        <v>18.12</v>
      </c>
      <c r="W710" s="1">
        <v>4.45</v>
      </c>
      <c r="X710" s="1">
        <v>-2.6499999999999995</v>
      </c>
      <c r="Y710" s="1">
        <v>59600</v>
      </c>
      <c r="Z710" s="1">
        <v>21050</v>
      </c>
      <c r="AA710" s="1">
        <v>2100</v>
      </c>
      <c r="AB710" s="1">
        <v>4.4000000000000004</v>
      </c>
      <c r="AC710" s="1">
        <v>800</v>
      </c>
      <c r="AD710" s="1">
        <v>4.5</v>
      </c>
      <c r="AE710" s="1">
        <v>17273.900000000001</v>
      </c>
      <c r="AF710" s="1"/>
    </row>
    <row r="711" spans="2:32" x14ac:dyDescent="0.25">
      <c r="B711" s="1">
        <v>18600</v>
      </c>
      <c r="C711" s="2">
        <v>44630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2100</v>
      </c>
      <c r="K711" s="1">
        <v>2100</v>
      </c>
      <c r="L711" s="1">
        <v>350</v>
      </c>
      <c r="M711" s="1">
        <v>1181</v>
      </c>
      <c r="N711" s="1">
        <v>50</v>
      </c>
      <c r="O711" s="1">
        <v>1323.25</v>
      </c>
      <c r="P711" s="1">
        <v>17273.900000000001</v>
      </c>
      <c r="Q711" s="1">
        <v>18600</v>
      </c>
      <c r="R711" s="1">
        <v>44630</v>
      </c>
      <c r="S711" s="1">
        <v>116</v>
      </c>
      <c r="T711" s="1">
        <v>87</v>
      </c>
      <c r="U711" s="1">
        <v>378</v>
      </c>
      <c r="V711" s="1">
        <v>17.75</v>
      </c>
      <c r="W711" s="1">
        <v>14</v>
      </c>
      <c r="X711" s="1">
        <v>-8.0500000000000007</v>
      </c>
      <c r="Y711" s="1">
        <v>18700</v>
      </c>
      <c r="Z711" s="1">
        <v>15200</v>
      </c>
      <c r="AA711" s="1">
        <v>100</v>
      </c>
      <c r="AB711" s="1">
        <v>12.45</v>
      </c>
      <c r="AC711" s="1">
        <v>50</v>
      </c>
      <c r="AD711" s="1">
        <v>13.95</v>
      </c>
      <c r="AE711" s="1">
        <v>17273.900000000001</v>
      </c>
      <c r="AF711" s="1"/>
    </row>
    <row r="712" spans="2:32" x14ac:dyDescent="0.25">
      <c r="B712" s="1">
        <v>18600</v>
      </c>
      <c r="C712" s="2">
        <v>44637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50</v>
      </c>
      <c r="K712" s="1">
        <v>0</v>
      </c>
      <c r="L712" s="1">
        <v>50</v>
      </c>
      <c r="M712" s="1">
        <v>1015.15</v>
      </c>
      <c r="N712" s="1">
        <v>0</v>
      </c>
      <c r="O712" s="1">
        <v>0</v>
      </c>
      <c r="P712" s="1">
        <v>17273.900000000001</v>
      </c>
      <c r="Q712" s="1">
        <v>18600</v>
      </c>
      <c r="R712" s="1">
        <v>44637</v>
      </c>
      <c r="S712" s="1">
        <v>3</v>
      </c>
      <c r="T712" s="1">
        <v>3</v>
      </c>
      <c r="U712" s="1">
        <v>13</v>
      </c>
      <c r="V712" s="1">
        <v>17.32</v>
      </c>
      <c r="W712" s="1">
        <v>29.8</v>
      </c>
      <c r="X712" s="1">
        <v>-2.1999999999999993</v>
      </c>
      <c r="Y712" s="1">
        <v>26000</v>
      </c>
      <c r="Z712" s="1">
        <v>5500</v>
      </c>
      <c r="AA712" s="1">
        <v>50</v>
      </c>
      <c r="AB712" s="1">
        <v>27.1</v>
      </c>
      <c r="AC712" s="1">
        <v>100</v>
      </c>
      <c r="AD712" s="1">
        <v>30.95</v>
      </c>
      <c r="AE712" s="1">
        <v>17273.900000000001</v>
      </c>
      <c r="AF712" s="1"/>
    </row>
    <row r="713" spans="2:32" x14ac:dyDescent="0.25">
      <c r="B713" s="1">
        <v>0</v>
      </c>
      <c r="C713" s="2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18600</v>
      </c>
      <c r="R713" s="1">
        <v>44644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14550</v>
      </c>
      <c r="Z713" s="1">
        <v>0</v>
      </c>
      <c r="AA713" s="1">
        <v>400</v>
      </c>
      <c r="AB713" s="1">
        <v>8.6</v>
      </c>
      <c r="AC713" s="1">
        <v>0</v>
      </c>
      <c r="AD713" s="1">
        <v>0</v>
      </c>
      <c r="AE713" s="1">
        <v>17273.900000000001</v>
      </c>
      <c r="AF713" s="1"/>
    </row>
    <row r="714" spans="2:32" x14ac:dyDescent="0.25">
      <c r="B714" s="1">
        <v>18600</v>
      </c>
      <c r="C714" s="2">
        <v>44651</v>
      </c>
      <c r="D714" s="1">
        <v>134</v>
      </c>
      <c r="E714" s="1">
        <v>20</v>
      </c>
      <c r="F714" s="1">
        <v>48</v>
      </c>
      <c r="G714" s="1">
        <v>25.5</v>
      </c>
      <c r="H714" s="1">
        <v>1313.5</v>
      </c>
      <c r="I714" s="1">
        <v>-20.049999999999955</v>
      </c>
      <c r="J714" s="1">
        <v>5900</v>
      </c>
      <c r="K714" s="1">
        <v>4800</v>
      </c>
      <c r="L714" s="1">
        <v>250</v>
      </c>
      <c r="M714" s="1">
        <v>1308.3499999999999</v>
      </c>
      <c r="N714" s="1">
        <v>50</v>
      </c>
      <c r="O714" s="1">
        <v>1325.55</v>
      </c>
      <c r="P714" s="1">
        <v>17273.900000000001</v>
      </c>
      <c r="Q714" s="1">
        <v>18600</v>
      </c>
      <c r="R714" s="1">
        <v>44651</v>
      </c>
      <c r="S714" s="1">
        <v>2657</v>
      </c>
      <c r="T714" s="1">
        <v>231</v>
      </c>
      <c r="U714" s="1">
        <v>6257</v>
      </c>
      <c r="V714" s="1">
        <v>15.65</v>
      </c>
      <c r="W714" s="1">
        <v>52.85</v>
      </c>
      <c r="X714" s="1">
        <v>-4.0499999999999972</v>
      </c>
      <c r="Y714" s="1">
        <v>56600</v>
      </c>
      <c r="Z714" s="1">
        <v>20000</v>
      </c>
      <c r="AA714" s="1">
        <v>50</v>
      </c>
      <c r="AB714" s="1">
        <v>52.85</v>
      </c>
      <c r="AC714" s="1">
        <v>50</v>
      </c>
      <c r="AD714" s="1">
        <v>53.5</v>
      </c>
      <c r="AE714" s="1">
        <v>17273.900000000001</v>
      </c>
      <c r="AF714" s="1"/>
    </row>
    <row r="715" spans="2:32" x14ac:dyDescent="0.25">
      <c r="B715" s="1">
        <v>0</v>
      </c>
      <c r="C715" s="2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18600</v>
      </c>
      <c r="R715" s="1">
        <v>44658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15750</v>
      </c>
      <c r="Z715" s="1">
        <v>0</v>
      </c>
      <c r="AA715" s="1">
        <v>900</v>
      </c>
      <c r="AB715" s="1">
        <v>4.2</v>
      </c>
      <c r="AC715" s="1">
        <v>0</v>
      </c>
      <c r="AD715" s="1">
        <v>0</v>
      </c>
      <c r="AE715" s="1">
        <v>17273.900000000001</v>
      </c>
      <c r="AF715" s="1"/>
    </row>
    <row r="716" spans="2:32" x14ac:dyDescent="0.25">
      <c r="B716" s="1">
        <v>0</v>
      </c>
      <c r="C716" s="2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18600</v>
      </c>
      <c r="R716" s="1">
        <v>44664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4700</v>
      </c>
      <c r="Z716" s="1">
        <v>0</v>
      </c>
      <c r="AA716" s="1">
        <v>600</v>
      </c>
      <c r="AB716" s="1">
        <v>13.6</v>
      </c>
      <c r="AC716" s="1">
        <v>0</v>
      </c>
      <c r="AD716" s="1">
        <v>0</v>
      </c>
      <c r="AE716" s="1">
        <v>17273.900000000001</v>
      </c>
      <c r="AF716" s="1"/>
    </row>
    <row r="717" spans="2:32" x14ac:dyDescent="0.25">
      <c r="B717" s="1">
        <v>18600</v>
      </c>
      <c r="C717" s="2">
        <v>44679</v>
      </c>
      <c r="D717" s="1">
        <v>12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3650</v>
      </c>
      <c r="K717" s="1">
        <v>1900</v>
      </c>
      <c r="L717" s="1">
        <v>100</v>
      </c>
      <c r="M717" s="1">
        <v>1263.5</v>
      </c>
      <c r="N717" s="1">
        <v>100</v>
      </c>
      <c r="O717" s="1">
        <v>1387</v>
      </c>
      <c r="P717" s="1">
        <v>17273.900000000001</v>
      </c>
      <c r="Q717" s="1">
        <v>18600</v>
      </c>
      <c r="R717" s="1">
        <v>44679</v>
      </c>
      <c r="S717" s="1">
        <v>107</v>
      </c>
      <c r="T717" s="1">
        <v>39</v>
      </c>
      <c r="U717" s="1">
        <v>104</v>
      </c>
      <c r="V717" s="1">
        <v>14.71</v>
      </c>
      <c r="W717" s="1">
        <v>122.5</v>
      </c>
      <c r="X717" s="1">
        <v>-8.5999999999999943</v>
      </c>
      <c r="Y717" s="1">
        <v>13150</v>
      </c>
      <c r="Z717" s="1">
        <v>5750</v>
      </c>
      <c r="AA717" s="1">
        <v>300</v>
      </c>
      <c r="AB717" s="1">
        <v>122.5</v>
      </c>
      <c r="AC717" s="1">
        <v>100</v>
      </c>
      <c r="AD717" s="1">
        <v>123</v>
      </c>
      <c r="AE717" s="1">
        <v>17273.900000000001</v>
      </c>
      <c r="AF717" s="1"/>
    </row>
    <row r="718" spans="2:32" x14ac:dyDescent="0.25">
      <c r="B718" s="1">
        <v>18650</v>
      </c>
      <c r="C718" s="2">
        <v>44616</v>
      </c>
      <c r="D718" s="1">
        <v>25</v>
      </c>
      <c r="E718" s="1">
        <v>0</v>
      </c>
      <c r="F718" s="1">
        <v>1</v>
      </c>
      <c r="G718" s="1">
        <v>0</v>
      </c>
      <c r="H718" s="1">
        <v>1317.15</v>
      </c>
      <c r="I718" s="1">
        <v>-7.1999999999998181</v>
      </c>
      <c r="J718" s="1">
        <v>9950</v>
      </c>
      <c r="K718" s="1">
        <v>7400</v>
      </c>
      <c r="L718" s="1">
        <v>50</v>
      </c>
      <c r="M718" s="1">
        <v>1334.2</v>
      </c>
      <c r="N718" s="1">
        <v>1050</v>
      </c>
      <c r="O718" s="1">
        <v>1425.65</v>
      </c>
      <c r="P718" s="1">
        <v>17273.900000000001</v>
      </c>
      <c r="Q718" s="1">
        <v>18650</v>
      </c>
      <c r="R718" s="1">
        <v>44616</v>
      </c>
      <c r="S718" s="1">
        <v>855</v>
      </c>
      <c r="T718" s="1">
        <v>71</v>
      </c>
      <c r="U718" s="1">
        <v>2003</v>
      </c>
      <c r="V718" s="1">
        <v>23.72</v>
      </c>
      <c r="W718" s="1">
        <v>1.1499999999999999</v>
      </c>
      <c r="X718" s="1">
        <v>-1</v>
      </c>
      <c r="Y718" s="1">
        <v>75050</v>
      </c>
      <c r="Z718" s="1">
        <v>21000</v>
      </c>
      <c r="AA718" s="1">
        <v>3200</v>
      </c>
      <c r="AB718" s="1">
        <v>1.1000000000000001</v>
      </c>
      <c r="AC718" s="1">
        <v>150</v>
      </c>
      <c r="AD718" s="1">
        <v>1.2</v>
      </c>
      <c r="AE718" s="1">
        <v>17273.900000000001</v>
      </c>
      <c r="AF718" s="1"/>
    </row>
    <row r="719" spans="2:32" x14ac:dyDescent="0.25">
      <c r="B719" s="1">
        <v>18650</v>
      </c>
      <c r="C719" s="2">
        <v>44623</v>
      </c>
      <c r="D719" s="1">
        <v>0</v>
      </c>
      <c r="E719" s="1">
        <v>0</v>
      </c>
      <c r="F719" s="1">
        <v>0</v>
      </c>
      <c r="G719" s="1">
        <v>0</v>
      </c>
      <c r="H719" s="1">
        <v>1298</v>
      </c>
      <c r="I719" s="1">
        <v>-191.84999999999991</v>
      </c>
      <c r="J719" s="1">
        <v>6600</v>
      </c>
      <c r="K719" s="1">
        <v>3550</v>
      </c>
      <c r="L719" s="1">
        <v>1450</v>
      </c>
      <c r="M719" s="1">
        <v>1273.05</v>
      </c>
      <c r="N719" s="1">
        <v>150</v>
      </c>
      <c r="O719" s="1">
        <v>1390.1</v>
      </c>
      <c r="P719" s="1">
        <v>17273.900000000001</v>
      </c>
      <c r="Q719" s="1">
        <v>18650</v>
      </c>
      <c r="R719" s="1">
        <v>44623</v>
      </c>
      <c r="S719" s="1">
        <v>99</v>
      </c>
      <c r="T719" s="1">
        <v>8</v>
      </c>
      <c r="U719" s="1">
        <v>84</v>
      </c>
      <c r="V719" s="1">
        <v>18.829999999999998</v>
      </c>
      <c r="W719" s="1">
        <v>4.5999999999999996</v>
      </c>
      <c r="X719" s="1">
        <v>-2.3500000000000005</v>
      </c>
      <c r="Y719" s="1">
        <v>42750</v>
      </c>
      <c r="Z719" s="1">
        <v>10150</v>
      </c>
      <c r="AA719" s="1">
        <v>100</v>
      </c>
      <c r="AB719" s="1">
        <v>4.25</v>
      </c>
      <c r="AC719" s="1">
        <v>100</v>
      </c>
      <c r="AD719" s="1">
        <v>4.6500000000000004</v>
      </c>
      <c r="AE719" s="1">
        <v>17273.900000000001</v>
      </c>
      <c r="AF719" s="1"/>
    </row>
    <row r="720" spans="2:32" x14ac:dyDescent="0.25">
      <c r="B720" s="1">
        <v>18650</v>
      </c>
      <c r="C720" s="2">
        <v>44637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50</v>
      </c>
      <c r="K720" s="1">
        <v>0</v>
      </c>
      <c r="L720" s="1">
        <v>50</v>
      </c>
      <c r="M720" s="1">
        <v>1061.3</v>
      </c>
      <c r="N720" s="1">
        <v>0</v>
      </c>
      <c r="O720" s="1">
        <v>0</v>
      </c>
      <c r="P720" s="1">
        <v>17273.900000000001</v>
      </c>
      <c r="Q720" s="1">
        <v>18650</v>
      </c>
      <c r="R720" s="1">
        <v>44637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1900</v>
      </c>
      <c r="Z720" s="1">
        <v>2350</v>
      </c>
      <c r="AA720" s="1">
        <v>50</v>
      </c>
      <c r="AB720" s="1">
        <v>2.6</v>
      </c>
      <c r="AC720" s="1">
        <v>600</v>
      </c>
      <c r="AD720" s="1">
        <v>68</v>
      </c>
      <c r="AE720" s="1">
        <v>17273.900000000001</v>
      </c>
      <c r="AF720" s="1"/>
    </row>
    <row r="721" spans="2:32" x14ac:dyDescent="0.25">
      <c r="B721" s="1">
        <v>0</v>
      </c>
      <c r="C721" s="2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18650</v>
      </c>
      <c r="R721" s="1">
        <v>44644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50</v>
      </c>
      <c r="Z721" s="1">
        <v>0</v>
      </c>
      <c r="AA721" s="1">
        <v>50</v>
      </c>
      <c r="AB721" s="1">
        <v>1.35</v>
      </c>
      <c r="AC721" s="1">
        <v>0</v>
      </c>
      <c r="AD721" s="1">
        <v>0</v>
      </c>
      <c r="AE721" s="1">
        <v>17273.900000000001</v>
      </c>
      <c r="AF721" s="1"/>
    </row>
    <row r="722" spans="2:32" x14ac:dyDescent="0.25">
      <c r="B722" s="1">
        <v>18650</v>
      </c>
      <c r="C722" s="2">
        <v>44651</v>
      </c>
      <c r="D722" s="1">
        <v>1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3800</v>
      </c>
      <c r="K722" s="1">
        <v>3650</v>
      </c>
      <c r="L722" s="1">
        <v>750</v>
      </c>
      <c r="M722" s="1">
        <v>1273.3499999999999</v>
      </c>
      <c r="N722" s="1">
        <v>50</v>
      </c>
      <c r="O722" s="1">
        <v>1375.4</v>
      </c>
      <c r="P722" s="1">
        <v>17273.900000000001</v>
      </c>
      <c r="Q722" s="1">
        <v>18650</v>
      </c>
      <c r="R722" s="1">
        <v>44651</v>
      </c>
      <c r="S722" s="1">
        <v>46</v>
      </c>
      <c r="T722" s="1">
        <v>2</v>
      </c>
      <c r="U722" s="1">
        <v>27</v>
      </c>
      <c r="V722" s="1">
        <v>15.52</v>
      </c>
      <c r="W722" s="1">
        <v>46</v>
      </c>
      <c r="X722" s="1">
        <v>-3.3999999999999986</v>
      </c>
      <c r="Y722" s="1">
        <v>19600</v>
      </c>
      <c r="Z722" s="1">
        <v>4200</v>
      </c>
      <c r="AA722" s="1">
        <v>50</v>
      </c>
      <c r="AB722" s="1">
        <v>46.15</v>
      </c>
      <c r="AC722" s="1">
        <v>50</v>
      </c>
      <c r="AD722" s="1">
        <v>48.85</v>
      </c>
      <c r="AE722" s="1">
        <v>17273.900000000001</v>
      </c>
      <c r="AF722" s="1"/>
    </row>
    <row r="723" spans="2:32" x14ac:dyDescent="0.25">
      <c r="B723" s="1">
        <v>0</v>
      </c>
      <c r="C723" s="2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18650</v>
      </c>
      <c r="R723" s="1">
        <v>44658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50</v>
      </c>
      <c r="Z723" s="1">
        <v>0</v>
      </c>
      <c r="AA723" s="1">
        <v>50</v>
      </c>
      <c r="AB723" s="1">
        <v>0.1</v>
      </c>
      <c r="AC723" s="1">
        <v>0</v>
      </c>
      <c r="AD723" s="1">
        <v>0</v>
      </c>
      <c r="AE723" s="1">
        <v>17273.900000000001</v>
      </c>
      <c r="AF723" s="1"/>
    </row>
    <row r="724" spans="2:32" x14ac:dyDescent="0.25">
      <c r="B724" s="1">
        <v>0</v>
      </c>
      <c r="C724" s="2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18650</v>
      </c>
      <c r="R724" s="1">
        <v>44664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17273.900000000001</v>
      </c>
      <c r="AF724" s="1"/>
    </row>
    <row r="725" spans="2:32" x14ac:dyDescent="0.25">
      <c r="B725" s="1">
        <v>18650</v>
      </c>
      <c r="C725" s="2">
        <v>44679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2900</v>
      </c>
      <c r="K725" s="1">
        <v>1850</v>
      </c>
      <c r="L725" s="1">
        <v>1750</v>
      </c>
      <c r="M725" s="1">
        <v>1101.0999999999999</v>
      </c>
      <c r="N725" s="1">
        <v>100</v>
      </c>
      <c r="O725" s="1">
        <v>1549</v>
      </c>
      <c r="P725" s="1">
        <v>17273.900000000001</v>
      </c>
      <c r="Q725" s="1">
        <v>18650</v>
      </c>
      <c r="R725" s="1">
        <v>44679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1850</v>
      </c>
      <c r="AA725" s="1">
        <v>0</v>
      </c>
      <c r="AB725" s="1">
        <v>0</v>
      </c>
      <c r="AC725" s="1">
        <v>100</v>
      </c>
      <c r="AD725" s="1">
        <v>199</v>
      </c>
      <c r="AE725" s="1">
        <v>17273.900000000001</v>
      </c>
      <c r="AF725" s="1"/>
    </row>
    <row r="726" spans="2:32" x14ac:dyDescent="0.25">
      <c r="B726" s="1">
        <v>18650</v>
      </c>
      <c r="C726" s="2">
        <v>44630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2050</v>
      </c>
      <c r="K726" s="1">
        <v>2050</v>
      </c>
      <c r="L726" s="1">
        <v>300</v>
      </c>
      <c r="M726" s="1">
        <v>1272.6500000000001</v>
      </c>
      <c r="N726" s="1">
        <v>300</v>
      </c>
      <c r="O726" s="1">
        <v>1517.95</v>
      </c>
      <c r="P726" s="1">
        <v>17273.900000000001</v>
      </c>
      <c r="Q726" s="1">
        <v>18650</v>
      </c>
      <c r="R726" s="1">
        <v>44630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5350</v>
      </c>
      <c r="Z726" s="1">
        <v>2100</v>
      </c>
      <c r="AA726" s="1">
        <v>1750</v>
      </c>
      <c r="AB726" s="1">
        <v>1.55</v>
      </c>
      <c r="AC726" s="1">
        <v>1800</v>
      </c>
      <c r="AD726" s="1">
        <v>59.95</v>
      </c>
      <c r="AE726" s="1">
        <v>17273.900000000001</v>
      </c>
      <c r="AF726" s="1"/>
    </row>
    <row r="727" spans="2:32" x14ac:dyDescent="0.25">
      <c r="B727" s="1">
        <v>18700</v>
      </c>
      <c r="C727" s="2">
        <v>44623</v>
      </c>
      <c r="D727" s="1">
        <v>1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3000</v>
      </c>
      <c r="K727" s="1">
        <v>2950</v>
      </c>
      <c r="L727" s="1">
        <v>250</v>
      </c>
      <c r="M727" s="1">
        <v>1381.85</v>
      </c>
      <c r="N727" s="1">
        <v>200</v>
      </c>
      <c r="O727" s="1">
        <v>1440.35</v>
      </c>
      <c r="P727" s="1">
        <v>17273.900000000001</v>
      </c>
      <c r="Q727" s="1">
        <v>18700</v>
      </c>
      <c r="R727" s="1">
        <v>44623</v>
      </c>
      <c r="S727" s="1">
        <v>1029</v>
      </c>
      <c r="T727" s="1">
        <v>438</v>
      </c>
      <c r="U727" s="1">
        <v>3437</v>
      </c>
      <c r="V727" s="1">
        <v>18.579999999999998</v>
      </c>
      <c r="W727" s="1">
        <v>3.55</v>
      </c>
      <c r="X727" s="1">
        <v>-2</v>
      </c>
      <c r="Y727" s="1">
        <v>61850</v>
      </c>
      <c r="Z727" s="1">
        <v>21850</v>
      </c>
      <c r="AA727" s="1">
        <v>700</v>
      </c>
      <c r="AB727" s="1">
        <v>3.5</v>
      </c>
      <c r="AC727" s="1">
        <v>2150</v>
      </c>
      <c r="AD727" s="1">
        <v>3.6</v>
      </c>
      <c r="AE727" s="1">
        <v>17273.900000000001</v>
      </c>
      <c r="AF727" s="1"/>
    </row>
    <row r="728" spans="2:32" x14ac:dyDescent="0.25">
      <c r="B728" s="1">
        <v>18700</v>
      </c>
      <c r="C728" s="2">
        <v>44630</v>
      </c>
      <c r="D728" s="1">
        <v>0</v>
      </c>
      <c r="E728" s="1">
        <v>0</v>
      </c>
      <c r="F728" s="1">
        <v>0</v>
      </c>
      <c r="G728" s="1">
        <v>29.75</v>
      </c>
      <c r="H728" s="1">
        <v>1418.05</v>
      </c>
      <c r="I728" s="1">
        <v>270.54999999999995</v>
      </c>
      <c r="J728" s="1">
        <v>1900</v>
      </c>
      <c r="K728" s="1">
        <v>1900</v>
      </c>
      <c r="L728" s="1">
        <v>1850</v>
      </c>
      <c r="M728" s="1">
        <v>1207.45</v>
      </c>
      <c r="N728" s="1">
        <v>1850</v>
      </c>
      <c r="O728" s="1">
        <v>1985.2</v>
      </c>
      <c r="P728" s="1">
        <v>17273.900000000001</v>
      </c>
      <c r="Q728" s="1">
        <v>18700</v>
      </c>
      <c r="R728" s="1">
        <v>44630</v>
      </c>
      <c r="S728" s="1">
        <v>57</v>
      </c>
      <c r="T728" s="1">
        <v>43</v>
      </c>
      <c r="U728" s="1">
        <v>79</v>
      </c>
      <c r="V728" s="1">
        <v>17.98</v>
      </c>
      <c r="W728" s="1">
        <v>10.8</v>
      </c>
      <c r="X728" s="1">
        <v>-4.6999999999999993</v>
      </c>
      <c r="Y728" s="1">
        <v>8050</v>
      </c>
      <c r="Z728" s="1">
        <v>11300</v>
      </c>
      <c r="AA728" s="1">
        <v>100</v>
      </c>
      <c r="AB728" s="1">
        <v>8.8000000000000007</v>
      </c>
      <c r="AC728" s="1">
        <v>50</v>
      </c>
      <c r="AD728" s="1">
        <v>10.95</v>
      </c>
      <c r="AE728" s="1">
        <v>17273.900000000001</v>
      </c>
      <c r="AF728" s="1"/>
    </row>
    <row r="729" spans="2:32" x14ac:dyDescent="0.25">
      <c r="B729" s="1">
        <v>0</v>
      </c>
      <c r="C729" s="2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18700</v>
      </c>
      <c r="R729" s="1">
        <v>44644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13150</v>
      </c>
      <c r="Z729" s="1">
        <v>0</v>
      </c>
      <c r="AA729" s="1">
        <v>400</v>
      </c>
      <c r="AB729" s="1">
        <v>8.75</v>
      </c>
      <c r="AC729" s="1">
        <v>0</v>
      </c>
      <c r="AD729" s="1">
        <v>0</v>
      </c>
      <c r="AE729" s="1">
        <v>17273.900000000001</v>
      </c>
    </row>
    <row r="730" spans="2:32" x14ac:dyDescent="0.25">
      <c r="B730" s="1">
        <v>18700</v>
      </c>
      <c r="C730" s="2">
        <v>44651</v>
      </c>
      <c r="D730" s="1">
        <v>87</v>
      </c>
      <c r="E730" s="1">
        <v>4</v>
      </c>
      <c r="F730" s="1">
        <v>6</v>
      </c>
      <c r="G730" s="1">
        <v>23.84</v>
      </c>
      <c r="H730" s="1">
        <v>1375</v>
      </c>
      <c r="I730" s="1">
        <v>5</v>
      </c>
      <c r="J730" s="1">
        <v>5750</v>
      </c>
      <c r="K730" s="1">
        <v>2900</v>
      </c>
      <c r="L730" s="1">
        <v>50</v>
      </c>
      <c r="M730" s="1">
        <v>1396.4</v>
      </c>
      <c r="N730" s="1">
        <v>50</v>
      </c>
      <c r="O730" s="1">
        <v>1416.7</v>
      </c>
      <c r="P730" s="1">
        <v>17273.900000000001</v>
      </c>
      <c r="Q730" s="1">
        <v>18700</v>
      </c>
      <c r="R730" s="1">
        <v>44651</v>
      </c>
      <c r="S730" s="1">
        <v>1532</v>
      </c>
      <c r="T730" s="1">
        <v>283</v>
      </c>
      <c r="U730" s="1">
        <v>2099</v>
      </c>
      <c r="V730" s="1">
        <v>15.58</v>
      </c>
      <c r="W730" s="1">
        <v>42.4</v>
      </c>
      <c r="X730" s="1">
        <v>-4.0500000000000043</v>
      </c>
      <c r="Y730" s="1">
        <v>48550</v>
      </c>
      <c r="Z730" s="1">
        <v>15250</v>
      </c>
      <c r="AA730" s="1">
        <v>50</v>
      </c>
      <c r="AB730" s="1">
        <v>41.8</v>
      </c>
      <c r="AC730" s="1">
        <v>50</v>
      </c>
      <c r="AD730" s="1">
        <v>42.75</v>
      </c>
      <c r="AE730" s="1">
        <v>17273.900000000001</v>
      </c>
    </row>
    <row r="731" spans="2:32" x14ac:dyDescent="0.25">
      <c r="B731" s="1">
        <v>0</v>
      </c>
      <c r="C731" s="2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18700</v>
      </c>
      <c r="R731" s="1">
        <v>44658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14450</v>
      </c>
      <c r="Z731" s="1">
        <v>0</v>
      </c>
      <c r="AA731" s="1">
        <v>1800</v>
      </c>
      <c r="AB731" s="1">
        <v>4.2</v>
      </c>
      <c r="AC731" s="1">
        <v>0</v>
      </c>
      <c r="AD731" s="1">
        <v>0</v>
      </c>
      <c r="AE731" s="1">
        <v>17273.900000000001</v>
      </c>
    </row>
    <row r="732" spans="2:32" x14ac:dyDescent="0.25">
      <c r="B732" s="1">
        <v>0</v>
      </c>
      <c r="C732" s="2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18700</v>
      </c>
      <c r="R732" s="1">
        <v>44664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9050</v>
      </c>
      <c r="Z732" s="1">
        <v>0</v>
      </c>
      <c r="AA732" s="1">
        <v>600</v>
      </c>
      <c r="AB732" s="1">
        <v>6.2</v>
      </c>
      <c r="AC732" s="1">
        <v>0</v>
      </c>
      <c r="AD732" s="1">
        <v>0</v>
      </c>
      <c r="AE732" s="1">
        <v>17273.900000000001</v>
      </c>
    </row>
    <row r="733" spans="2:32" x14ac:dyDescent="0.25">
      <c r="B733" s="1">
        <v>18700</v>
      </c>
      <c r="C733" s="2">
        <v>44679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3650</v>
      </c>
      <c r="K733" s="1">
        <v>3650</v>
      </c>
      <c r="L733" s="1">
        <v>100</v>
      </c>
      <c r="M733" s="1">
        <v>1352.1</v>
      </c>
      <c r="N733" s="1">
        <v>100</v>
      </c>
      <c r="O733" s="1">
        <v>1463.55</v>
      </c>
      <c r="P733" s="1">
        <v>17273.900000000001</v>
      </c>
      <c r="Q733" s="1">
        <v>18700</v>
      </c>
      <c r="R733" s="1">
        <v>44679</v>
      </c>
      <c r="S733" s="1">
        <v>65</v>
      </c>
      <c r="T733" s="1">
        <v>4</v>
      </c>
      <c r="U733" s="1">
        <v>23</v>
      </c>
      <c r="V733" s="1">
        <v>14.84</v>
      </c>
      <c r="W733" s="1">
        <v>107.5</v>
      </c>
      <c r="X733" s="1">
        <v>-6.5</v>
      </c>
      <c r="Y733" s="1">
        <v>11900</v>
      </c>
      <c r="Z733" s="1">
        <v>3350</v>
      </c>
      <c r="AA733" s="1">
        <v>50</v>
      </c>
      <c r="AB733" s="1">
        <v>105.6</v>
      </c>
      <c r="AC733" s="1">
        <v>50</v>
      </c>
      <c r="AD733" s="1">
        <v>109.2</v>
      </c>
      <c r="AE733" s="1">
        <v>17273.900000000001</v>
      </c>
    </row>
    <row r="734" spans="2:32" x14ac:dyDescent="0.25">
      <c r="B734" s="1">
        <v>18700</v>
      </c>
      <c r="C734" s="2">
        <v>44616</v>
      </c>
      <c r="D734" s="1">
        <v>157</v>
      </c>
      <c r="E734" s="1">
        <v>-7</v>
      </c>
      <c r="F734" s="1">
        <v>14</v>
      </c>
      <c r="G734" s="1">
        <v>42.72</v>
      </c>
      <c r="H734" s="1">
        <v>1431.7</v>
      </c>
      <c r="I734" s="1">
        <v>55.549999999999955</v>
      </c>
      <c r="J734" s="1">
        <v>16350</v>
      </c>
      <c r="K734" s="1">
        <v>14950</v>
      </c>
      <c r="L734" s="1">
        <v>100</v>
      </c>
      <c r="M734" s="1">
        <v>1418.9</v>
      </c>
      <c r="N734" s="1">
        <v>50</v>
      </c>
      <c r="O734" s="1">
        <v>1430.55</v>
      </c>
      <c r="P734" s="1">
        <v>17273.900000000001</v>
      </c>
      <c r="Q734" s="1">
        <v>18700</v>
      </c>
      <c r="R734" s="1">
        <v>44616</v>
      </c>
      <c r="S734" s="1">
        <v>16595</v>
      </c>
      <c r="T734" s="1">
        <v>4315</v>
      </c>
      <c r="U734" s="1">
        <v>45488</v>
      </c>
      <c r="V734" s="1">
        <v>23.96</v>
      </c>
      <c r="W734" s="1">
        <v>1.05</v>
      </c>
      <c r="X734" s="1">
        <v>-0.75</v>
      </c>
      <c r="Y734" s="1">
        <v>280200</v>
      </c>
      <c r="Z734" s="1">
        <v>66850</v>
      </c>
      <c r="AA734" s="1">
        <v>25950</v>
      </c>
      <c r="AB734" s="1">
        <v>1</v>
      </c>
      <c r="AC734" s="1">
        <v>4700</v>
      </c>
      <c r="AD734" s="1">
        <v>1.1000000000000001</v>
      </c>
      <c r="AE734" s="1">
        <v>17273.900000000001</v>
      </c>
    </row>
    <row r="735" spans="2:32" x14ac:dyDescent="0.25">
      <c r="B735" s="1">
        <v>18700</v>
      </c>
      <c r="C735" s="2">
        <v>44637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1750</v>
      </c>
      <c r="K735" s="1">
        <v>0</v>
      </c>
      <c r="L735" s="1">
        <v>1750</v>
      </c>
      <c r="M735" s="1">
        <v>1106.4000000000001</v>
      </c>
      <c r="N735" s="1">
        <v>0</v>
      </c>
      <c r="O735" s="1">
        <v>0</v>
      </c>
      <c r="P735" s="1">
        <v>17273.900000000001</v>
      </c>
      <c r="Q735" s="1">
        <v>18700</v>
      </c>
      <c r="R735" s="1">
        <v>44637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21800</v>
      </c>
      <c r="Z735" s="1">
        <v>1900</v>
      </c>
      <c r="AA735" s="1">
        <v>400</v>
      </c>
      <c r="AB735" s="1">
        <v>13.55</v>
      </c>
      <c r="AC735" s="1">
        <v>100</v>
      </c>
      <c r="AD735" s="1">
        <v>40</v>
      </c>
      <c r="AE735" s="1">
        <v>17273.900000000001</v>
      </c>
    </row>
    <row r="736" spans="2:32" x14ac:dyDescent="0.25">
      <c r="B736" s="1">
        <v>18750</v>
      </c>
      <c r="C736" s="2">
        <v>44630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2050</v>
      </c>
      <c r="K736" s="1">
        <v>2050</v>
      </c>
      <c r="L736" s="1">
        <v>300</v>
      </c>
      <c r="M736" s="1">
        <v>1366.9</v>
      </c>
      <c r="N736" s="1">
        <v>1750</v>
      </c>
      <c r="O736" s="1">
        <v>1589.95</v>
      </c>
      <c r="P736" s="1">
        <v>17273.900000000001</v>
      </c>
      <c r="Q736" s="1">
        <v>18750</v>
      </c>
      <c r="R736" s="1">
        <v>44630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6600</v>
      </c>
      <c r="Z736" s="1">
        <v>2900</v>
      </c>
      <c r="AA736" s="1">
        <v>600</v>
      </c>
      <c r="AB736" s="1">
        <v>2.5499999999999998</v>
      </c>
      <c r="AC736" s="1">
        <v>50</v>
      </c>
      <c r="AD736" s="1">
        <v>29.95</v>
      </c>
      <c r="AE736" s="1">
        <v>17273.900000000001</v>
      </c>
    </row>
    <row r="737" spans="2:31" x14ac:dyDescent="0.25">
      <c r="B737" s="1">
        <v>0</v>
      </c>
      <c r="C737" s="2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18750</v>
      </c>
      <c r="R737" s="1">
        <v>44644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50</v>
      </c>
      <c r="Z737" s="1">
        <v>0</v>
      </c>
      <c r="AA737" s="1">
        <v>50</v>
      </c>
      <c r="AB737" s="1">
        <v>1.3</v>
      </c>
      <c r="AC737" s="1">
        <v>0</v>
      </c>
      <c r="AD737" s="1">
        <v>0</v>
      </c>
      <c r="AE737" s="1">
        <v>17273.900000000001</v>
      </c>
    </row>
    <row r="738" spans="2:31" x14ac:dyDescent="0.25">
      <c r="B738" s="1">
        <v>18750</v>
      </c>
      <c r="C738" s="2">
        <v>44651</v>
      </c>
      <c r="D738" s="1">
        <v>1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3900</v>
      </c>
      <c r="K738" s="1">
        <v>2900</v>
      </c>
      <c r="L738" s="1">
        <v>750</v>
      </c>
      <c r="M738" s="1">
        <v>1381.55</v>
      </c>
      <c r="N738" s="1">
        <v>550</v>
      </c>
      <c r="O738" s="1">
        <v>1535.5</v>
      </c>
      <c r="P738" s="1">
        <v>17273.900000000001</v>
      </c>
      <c r="Q738" s="1">
        <v>18750</v>
      </c>
      <c r="R738" s="1">
        <v>44651</v>
      </c>
      <c r="S738" s="1">
        <v>21</v>
      </c>
      <c r="T738" s="1">
        <v>8</v>
      </c>
      <c r="U738" s="1">
        <v>15</v>
      </c>
      <c r="V738" s="1">
        <v>15.89</v>
      </c>
      <c r="W738" s="1">
        <v>40.6</v>
      </c>
      <c r="X738" s="1">
        <v>8.0500000000000043</v>
      </c>
      <c r="Y738" s="1">
        <v>16400</v>
      </c>
      <c r="Z738" s="1">
        <v>4650</v>
      </c>
      <c r="AA738" s="1">
        <v>50</v>
      </c>
      <c r="AB738" s="1">
        <v>37.200000000000003</v>
      </c>
      <c r="AC738" s="1">
        <v>50</v>
      </c>
      <c r="AD738" s="1">
        <v>39.299999999999997</v>
      </c>
      <c r="AE738" s="1">
        <v>17273.900000000001</v>
      </c>
    </row>
    <row r="739" spans="2:31" x14ac:dyDescent="0.25">
      <c r="B739" s="1">
        <v>0</v>
      </c>
      <c r="C739" s="2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18750</v>
      </c>
      <c r="R739" s="1">
        <v>44658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50</v>
      </c>
      <c r="Z739" s="1">
        <v>0</v>
      </c>
      <c r="AA739" s="1">
        <v>50</v>
      </c>
      <c r="AB739" s="1">
        <v>0.1</v>
      </c>
      <c r="AC739" s="1">
        <v>0</v>
      </c>
      <c r="AD739" s="1">
        <v>0</v>
      </c>
      <c r="AE739" s="1">
        <v>17273.900000000001</v>
      </c>
    </row>
    <row r="740" spans="2:31" x14ac:dyDescent="0.25">
      <c r="B740" s="1">
        <v>0</v>
      </c>
      <c r="C740" s="2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18750</v>
      </c>
      <c r="R740" s="1">
        <v>44664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50</v>
      </c>
      <c r="Z740" s="1">
        <v>0</v>
      </c>
      <c r="AA740" s="1">
        <v>50</v>
      </c>
      <c r="AB740" s="1">
        <v>1.3</v>
      </c>
      <c r="AC740" s="1">
        <v>0</v>
      </c>
      <c r="AD740" s="1">
        <v>0</v>
      </c>
      <c r="AE740" s="1">
        <v>17273.900000000001</v>
      </c>
    </row>
    <row r="741" spans="2:31" x14ac:dyDescent="0.25">
      <c r="B741" s="1">
        <v>18750</v>
      </c>
      <c r="C741" s="2">
        <v>44679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2500</v>
      </c>
      <c r="K741" s="1">
        <v>1850</v>
      </c>
      <c r="L741" s="1">
        <v>1750</v>
      </c>
      <c r="M741" s="1">
        <v>1204.8</v>
      </c>
      <c r="N741" s="1">
        <v>100</v>
      </c>
      <c r="O741" s="1">
        <v>1649</v>
      </c>
      <c r="P741" s="1">
        <v>17273.900000000001</v>
      </c>
      <c r="Q741" s="1">
        <v>18750</v>
      </c>
      <c r="R741" s="1">
        <v>44679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1850</v>
      </c>
      <c r="AA741" s="1">
        <v>0</v>
      </c>
      <c r="AB741" s="1">
        <v>0</v>
      </c>
      <c r="AC741" s="1">
        <v>100</v>
      </c>
      <c r="AD741" s="1">
        <v>199</v>
      </c>
      <c r="AE741" s="1">
        <v>17273.900000000001</v>
      </c>
    </row>
    <row r="742" spans="2:31" x14ac:dyDescent="0.25">
      <c r="B742" s="1">
        <v>18750</v>
      </c>
      <c r="C742" s="2">
        <v>44623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2950</v>
      </c>
      <c r="K742" s="1">
        <v>2950</v>
      </c>
      <c r="L742" s="1">
        <v>200</v>
      </c>
      <c r="M742" s="1">
        <v>1429.6</v>
      </c>
      <c r="N742" s="1">
        <v>200</v>
      </c>
      <c r="O742" s="1">
        <v>1492.7</v>
      </c>
      <c r="P742" s="1">
        <v>17273.900000000001</v>
      </c>
      <c r="Q742" s="1">
        <v>18750</v>
      </c>
      <c r="R742" s="1">
        <v>44623</v>
      </c>
      <c r="S742" s="1">
        <v>30</v>
      </c>
      <c r="T742" s="1">
        <v>14</v>
      </c>
      <c r="U742" s="1">
        <v>77</v>
      </c>
      <c r="V742" s="1">
        <v>19.05</v>
      </c>
      <c r="W742" s="1">
        <v>3.1</v>
      </c>
      <c r="X742" s="1">
        <v>-2.85</v>
      </c>
      <c r="Y742" s="1">
        <v>30600</v>
      </c>
      <c r="Z742" s="1">
        <v>10300</v>
      </c>
      <c r="AA742" s="1">
        <v>50</v>
      </c>
      <c r="AB742" s="1">
        <v>3.05</v>
      </c>
      <c r="AC742" s="1">
        <v>50</v>
      </c>
      <c r="AD742" s="1">
        <v>3.25</v>
      </c>
      <c r="AE742" s="1">
        <v>17273.900000000001</v>
      </c>
    </row>
    <row r="743" spans="2:31" x14ac:dyDescent="0.25">
      <c r="B743" s="1">
        <v>18750</v>
      </c>
      <c r="C743" s="2">
        <v>44616</v>
      </c>
      <c r="D743" s="1">
        <v>29</v>
      </c>
      <c r="E743" s="1">
        <v>0</v>
      </c>
      <c r="F743" s="1">
        <v>2</v>
      </c>
      <c r="G743" s="1">
        <v>0</v>
      </c>
      <c r="H743" s="1">
        <v>1437.2</v>
      </c>
      <c r="I743" s="1">
        <v>19.950000000000045</v>
      </c>
      <c r="J743" s="1">
        <v>10000</v>
      </c>
      <c r="K743" s="1">
        <v>8250</v>
      </c>
      <c r="L743" s="1">
        <v>50</v>
      </c>
      <c r="M743" s="1">
        <v>1430.05</v>
      </c>
      <c r="N743" s="1">
        <v>50</v>
      </c>
      <c r="O743" s="1">
        <v>1529.8</v>
      </c>
      <c r="P743" s="1">
        <v>17273.900000000001</v>
      </c>
      <c r="Q743" s="1">
        <v>18750</v>
      </c>
      <c r="R743" s="1">
        <v>44616</v>
      </c>
      <c r="S743" s="1">
        <v>646</v>
      </c>
      <c r="T743" s="1">
        <v>131</v>
      </c>
      <c r="U743" s="1">
        <v>1209</v>
      </c>
      <c r="V743" s="1">
        <v>24.95</v>
      </c>
      <c r="W743" s="1">
        <v>1.05</v>
      </c>
      <c r="X743" s="1">
        <v>-0.95</v>
      </c>
      <c r="Y743" s="1">
        <v>96550</v>
      </c>
      <c r="Z743" s="1">
        <v>19250</v>
      </c>
      <c r="AA743" s="1">
        <v>50</v>
      </c>
      <c r="AB743" s="1">
        <v>1.1000000000000001</v>
      </c>
      <c r="AC743" s="1">
        <v>250</v>
      </c>
      <c r="AD743" s="1">
        <v>1.1499999999999999</v>
      </c>
      <c r="AE743" s="1">
        <v>17273.900000000001</v>
      </c>
    </row>
    <row r="744" spans="2:31" x14ac:dyDescent="0.25">
      <c r="B744" s="1">
        <v>18750</v>
      </c>
      <c r="C744" s="2">
        <v>44637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50</v>
      </c>
      <c r="K744" s="1">
        <v>0</v>
      </c>
      <c r="L744" s="1">
        <v>50</v>
      </c>
      <c r="M744" s="1">
        <v>1143.7</v>
      </c>
      <c r="N744" s="1">
        <v>0</v>
      </c>
      <c r="O744" s="1">
        <v>0</v>
      </c>
      <c r="P744" s="1">
        <v>17273.900000000001</v>
      </c>
      <c r="Q744" s="1">
        <v>18750</v>
      </c>
      <c r="R744" s="1">
        <v>44637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1900</v>
      </c>
      <c r="Z744" s="1">
        <v>2250</v>
      </c>
      <c r="AA744" s="1">
        <v>50</v>
      </c>
      <c r="AB744" s="1">
        <v>2.4</v>
      </c>
      <c r="AC744" s="1">
        <v>200</v>
      </c>
      <c r="AD744" s="1">
        <v>65</v>
      </c>
      <c r="AE744" s="1">
        <v>17273.900000000001</v>
      </c>
    </row>
    <row r="745" spans="2:31" x14ac:dyDescent="0.25">
      <c r="B745" s="1">
        <v>18800</v>
      </c>
      <c r="C745" s="2">
        <v>44630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1850</v>
      </c>
      <c r="K745" s="1">
        <v>1850</v>
      </c>
      <c r="L745" s="1">
        <v>1850</v>
      </c>
      <c r="M745" s="1">
        <v>1348.2</v>
      </c>
      <c r="N745" s="1">
        <v>1850</v>
      </c>
      <c r="O745" s="1">
        <v>1678.7</v>
      </c>
      <c r="P745" s="1">
        <v>17273.900000000001</v>
      </c>
      <c r="Q745" s="1">
        <v>18800</v>
      </c>
      <c r="R745" s="1">
        <v>44630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11500</v>
      </c>
      <c r="Z745" s="1">
        <v>5750</v>
      </c>
      <c r="AA745" s="1">
        <v>50</v>
      </c>
      <c r="AB745" s="1">
        <v>5.55</v>
      </c>
      <c r="AC745" s="1">
        <v>50</v>
      </c>
      <c r="AD745" s="1">
        <v>9.9499999999999993</v>
      </c>
      <c r="AE745" s="1">
        <v>17273.900000000001</v>
      </c>
    </row>
    <row r="746" spans="2:31" x14ac:dyDescent="0.25">
      <c r="B746" s="1">
        <v>18800</v>
      </c>
      <c r="C746" s="2">
        <v>44637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50</v>
      </c>
      <c r="K746" s="1">
        <v>0</v>
      </c>
      <c r="L746" s="1">
        <v>50</v>
      </c>
      <c r="M746" s="1">
        <v>1174.1500000000001</v>
      </c>
      <c r="N746" s="1">
        <v>0</v>
      </c>
      <c r="O746" s="1">
        <v>0</v>
      </c>
      <c r="P746" s="1">
        <v>17273.900000000001</v>
      </c>
      <c r="Q746" s="1">
        <v>18800</v>
      </c>
      <c r="R746" s="1">
        <v>44637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25100</v>
      </c>
      <c r="Z746" s="1">
        <v>3650</v>
      </c>
      <c r="AA746" s="1">
        <v>600</v>
      </c>
      <c r="AB746" s="1">
        <v>9.6</v>
      </c>
      <c r="AC746" s="1">
        <v>100</v>
      </c>
      <c r="AD746" s="1">
        <v>40</v>
      </c>
      <c r="AE746" s="1">
        <v>17273.900000000001</v>
      </c>
    </row>
    <row r="747" spans="2:31" x14ac:dyDescent="0.25">
      <c r="B747" s="1">
        <v>0</v>
      </c>
      <c r="C747" s="2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18800</v>
      </c>
      <c r="R747" s="1">
        <v>44644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17850</v>
      </c>
      <c r="Z747" s="1">
        <v>0</v>
      </c>
      <c r="AA747" s="1">
        <v>600</v>
      </c>
      <c r="AB747" s="1">
        <v>7.2</v>
      </c>
      <c r="AC747" s="1">
        <v>0</v>
      </c>
      <c r="AD747" s="1">
        <v>0</v>
      </c>
      <c r="AE747" s="1">
        <v>17273.900000000001</v>
      </c>
    </row>
    <row r="748" spans="2:31" x14ac:dyDescent="0.25">
      <c r="B748" s="1">
        <v>18800</v>
      </c>
      <c r="C748" s="2">
        <v>44651</v>
      </c>
      <c r="D748" s="1">
        <v>60</v>
      </c>
      <c r="E748" s="1">
        <v>3</v>
      </c>
      <c r="F748" s="1">
        <v>5</v>
      </c>
      <c r="G748" s="1">
        <v>21.92</v>
      </c>
      <c r="H748" s="1">
        <v>1427.4</v>
      </c>
      <c r="I748" s="1">
        <v>45.550000000000182</v>
      </c>
      <c r="J748" s="1">
        <v>5850</v>
      </c>
      <c r="K748" s="1">
        <v>4300</v>
      </c>
      <c r="L748" s="1">
        <v>100</v>
      </c>
      <c r="M748" s="1">
        <v>1485.2</v>
      </c>
      <c r="N748" s="1">
        <v>50</v>
      </c>
      <c r="O748" s="1">
        <v>1510.4</v>
      </c>
      <c r="P748" s="1">
        <v>17273.900000000001</v>
      </c>
      <c r="Q748" s="1">
        <v>18800</v>
      </c>
      <c r="R748" s="1">
        <v>44651</v>
      </c>
      <c r="S748" s="1">
        <v>3015</v>
      </c>
      <c r="T748" s="1">
        <v>1691</v>
      </c>
      <c r="U748" s="1">
        <v>4852</v>
      </c>
      <c r="V748" s="1">
        <v>15.58</v>
      </c>
      <c r="W748" s="1">
        <v>34.25</v>
      </c>
      <c r="X748" s="1">
        <v>-4.2999999999999972</v>
      </c>
      <c r="Y748" s="1">
        <v>48450</v>
      </c>
      <c r="Z748" s="1">
        <v>13150</v>
      </c>
      <c r="AA748" s="1">
        <v>50</v>
      </c>
      <c r="AB748" s="1">
        <v>34</v>
      </c>
      <c r="AC748" s="1">
        <v>150</v>
      </c>
      <c r="AD748" s="1">
        <v>34.5</v>
      </c>
      <c r="AE748" s="1">
        <v>17273.900000000001</v>
      </c>
    </row>
    <row r="749" spans="2:31" x14ac:dyDescent="0.25">
      <c r="B749" s="1">
        <v>0</v>
      </c>
      <c r="C749" s="2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18800</v>
      </c>
      <c r="R749" s="1">
        <v>44658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15350</v>
      </c>
      <c r="Z749" s="1">
        <v>0</v>
      </c>
      <c r="AA749" s="1">
        <v>900</v>
      </c>
      <c r="AB749" s="1">
        <v>2.5</v>
      </c>
      <c r="AC749" s="1">
        <v>0</v>
      </c>
      <c r="AD749" s="1">
        <v>0</v>
      </c>
      <c r="AE749" s="1">
        <v>17273.900000000001</v>
      </c>
    </row>
    <row r="750" spans="2:31" x14ac:dyDescent="0.25">
      <c r="B750" s="1">
        <v>0</v>
      </c>
      <c r="C750" s="2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18800</v>
      </c>
      <c r="R750" s="1">
        <v>44664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9050</v>
      </c>
      <c r="Z750" s="1">
        <v>0</v>
      </c>
      <c r="AA750" s="1">
        <v>600</v>
      </c>
      <c r="AB750" s="1">
        <v>4.2</v>
      </c>
      <c r="AC750" s="1">
        <v>0</v>
      </c>
      <c r="AD750" s="1">
        <v>0</v>
      </c>
      <c r="AE750" s="1">
        <v>17273.900000000001</v>
      </c>
    </row>
    <row r="751" spans="2:31" x14ac:dyDescent="0.25">
      <c r="B751" s="1">
        <v>0</v>
      </c>
      <c r="C751" s="2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18800</v>
      </c>
      <c r="R751" s="1">
        <v>44672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17273.900000000001</v>
      </c>
    </row>
    <row r="752" spans="2:31" x14ac:dyDescent="0.25">
      <c r="B752" s="1">
        <v>18800</v>
      </c>
      <c r="C752" s="2">
        <v>44679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3650</v>
      </c>
      <c r="K752" s="1">
        <v>3650</v>
      </c>
      <c r="L752" s="1">
        <v>100</v>
      </c>
      <c r="M752" s="1">
        <v>1435.1</v>
      </c>
      <c r="N752" s="1">
        <v>100</v>
      </c>
      <c r="O752" s="1">
        <v>1559.35</v>
      </c>
      <c r="P752" s="1">
        <v>17273.900000000001</v>
      </c>
      <c r="Q752" s="1">
        <v>18800</v>
      </c>
      <c r="R752" s="1">
        <v>44679</v>
      </c>
      <c r="S752" s="1">
        <v>152</v>
      </c>
      <c r="T752" s="1">
        <v>27</v>
      </c>
      <c r="U752" s="1">
        <v>202</v>
      </c>
      <c r="V752" s="1">
        <v>14.85</v>
      </c>
      <c r="W752" s="1">
        <v>94.5</v>
      </c>
      <c r="X752" s="1">
        <v>-4.5499999999999972</v>
      </c>
      <c r="Y752" s="1">
        <v>12900</v>
      </c>
      <c r="Z752" s="1">
        <v>4100</v>
      </c>
      <c r="AA752" s="1">
        <v>50</v>
      </c>
      <c r="AB752" s="1">
        <v>92.05</v>
      </c>
      <c r="AC752" s="1">
        <v>50</v>
      </c>
      <c r="AD752" s="1">
        <v>94.35</v>
      </c>
      <c r="AE752" s="1">
        <v>17273.900000000001</v>
      </c>
    </row>
    <row r="753" spans="2:31" x14ac:dyDescent="0.25">
      <c r="B753" s="1">
        <v>18800</v>
      </c>
      <c r="C753" s="2">
        <v>44616</v>
      </c>
      <c r="D753" s="1">
        <v>205</v>
      </c>
      <c r="E753" s="1">
        <v>1</v>
      </c>
      <c r="F753" s="1">
        <v>10</v>
      </c>
      <c r="G753" s="1">
        <v>46.81</v>
      </c>
      <c r="H753" s="1">
        <v>1538</v>
      </c>
      <c r="I753" s="1">
        <v>32.700000000000045</v>
      </c>
      <c r="J753" s="1">
        <v>16400</v>
      </c>
      <c r="K753" s="1">
        <v>15600</v>
      </c>
      <c r="L753" s="1">
        <v>50</v>
      </c>
      <c r="M753" s="1">
        <v>1518.95</v>
      </c>
      <c r="N753" s="1">
        <v>400</v>
      </c>
      <c r="O753" s="1">
        <v>1530.4</v>
      </c>
      <c r="P753" s="1">
        <v>17273.900000000001</v>
      </c>
      <c r="Q753" s="1">
        <v>18800</v>
      </c>
      <c r="R753" s="1">
        <v>44616</v>
      </c>
      <c r="S753" s="1">
        <v>8905</v>
      </c>
      <c r="T753" s="1">
        <v>485</v>
      </c>
      <c r="U753" s="1">
        <v>26421</v>
      </c>
      <c r="V753" s="1">
        <v>25.41</v>
      </c>
      <c r="W753" s="1">
        <v>1</v>
      </c>
      <c r="X753" s="1">
        <v>-0.75</v>
      </c>
      <c r="Y753" s="1">
        <v>197350</v>
      </c>
      <c r="Z753" s="1">
        <v>52850</v>
      </c>
      <c r="AA753" s="1">
        <v>6100</v>
      </c>
      <c r="AB753" s="1">
        <v>0.95</v>
      </c>
      <c r="AC753" s="1">
        <v>1900</v>
      </c>
      <c r="AD753" s="1">
        <v>1</v>
      </c>
      <c r="AE753" s="1">
        <v>17273.900000000001</v>
      </c>
    </row>
    <row r="754" spans="2:31" x14ac:dyDescent="0.25">
      <c r="B754" s="1">
        <v>18800</v>
      </c>
      <c r="C754" s="2">
        <v>44623</v>
      </c>
      <c r="D754" s="1">
        <v>1</v>
      </c>
      <c r="E754" s="1">
        <v>0</v>
      </c>
      <c r="F754" s="1">
        <v>1</v>
      </c>
      <c r="G754" s="1">
        <v>31.62</v>
      </c>
      <c r="H754" s="1">
        <v>1504</v>
      </c>
      <c r="I754" s="1">
        <v>-114.34999999999992</v>
      </c>
      <c r="J754" s="1">
        <v>5350</v>
      </c>
      <c r="K754" s="1">
        <v>4900</v>
      </c>
      <c r="L754" s="1">
        <v>200</v>
      </c>
      <c r="M754" s="1">
        <v>1484.5</v>
      </c>
      <c r="N754" s="1">
        <v>200</v>
      </c>
      <c r="O754" s="1">
        <v>1537.8</v>
      </c>
      <c r="P754" s="1">
        <v>17273.900000000001</v>
      </c>
      <c r="Q754" s="1">
        <v>18800</v>
      </c>
      <c r="R754" s="1">
        <v>44623</v>
      </c>
      <c r="S754" s="1">
        <v>1259</v>
      </c>
      <c r="T754" s="1">
        <v>484</v>
      </c>
      <c r="U754" s="1">
        <v>2191</v>
      </c>
      <c r="V754" s="1">
        <v>19.309999999999999</v>
      </c>
      <c r="W754" s="1">
        <v>3.15</v>
      </c>
      <c r="X754" s="1">
        <v>-1.5000000000000004</v>
      </c>
      <c r="Y754" s="1">
        <v>52950</v>
      </c>
      <c r="Z754" s="1">
        <v>13600</v>
      </c>
      <c r="AA754" s="1">
        <v>50</v>
      </c>
      <c r="AB754" s="1">
        <v>3</v>
      </c>
      <c r="AC754" s="1">
        <v>50</v>
      </c>
      <c r="AD754" s="1">
        <v>3.15</v>
      </c>
      <c r="AE754" s="1">
        <v>17273.900000000001</v>
      </c>
    </row>
    <row r="755" spans="2:31" x14ac:dyDescent="0.25">
      <c r="B755" s="1">
        <v>18850</v>
      </c>
      <c r="C755" s="2">
        <v>44630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1900</v>
      </c>
      <c r="K755" s="1">
        <v>1900</v>
      </c>
      <c r="L755" s="1">
        <v>1850</v>
      </c>
      <c r="M755" s="1">
        <v>1376.1</v>
      </c>
      <c r="N755" s="1">
        <v>1850</v>
      </c>
      <c r="O755" s="1">
        <v>1718.6</v>
      </c>
      <c r="P755" s="1">
        <v>17273.900000000001</v>
      </c>
      <c r="Q755" s="1">
        <v>18850</v>
      </c>
      <c r="R755" s="1">
        <v>44630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7500</v>
      </c>
      <c r="Z755" s="1">
        <v>5000</v>
      </c>
      <c r="AA755" s="1">
        <v>600</v>
      </c>
      <c r="AB755" s="1">
        <v>3</v>
      </c>
      <c r="AC755" s="1">
        <v>300</v>
      </c>
      <c r="AD755" s="1">
        <v>24</v>
      </c>
      <c r="AE755" s="1">
        <v>17273.900000000001</v>
      </c>
    </row>
    <row r="756" spans="2:31" x14ac:dyDescent="0.25">
      <c r="B756" s="1">
        <v>18850</v>
      </c>
      <c r="C756" s="2">
        <v>44623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3000</v>
      </c>
      <c r="K756" s="1">
        <v>3750</v>
      </c>
      <c r="L756" s="1">
        <v>200</v>
      </c>
      <c r="M756" s="1">
        <v>1529.75</v>
      </c>
      <c r="N756" s="1">
        <v>100</v>
      </c>
      <c r="O756" s="1">
        <v>1622.6</v>
      </c>
      <c r="P756" s="1">
        <v>17273.900000000001</v>
      </c>
      <c r="Q756" s="1">
        <v>18850</v>
      </c>
      <c r="R756" s="1">
        <v>44623</v>
      </c>
      <c r="S756" s="1">
        <v>0</v>
      </c>
      <c r="T756" s="1">
        <v>0</v>
      </c>
      <c r="U756" s="1">
        <v>9</v>
      </c>
      <c r="V756" s="1">
        <v>19.66</v>
      </c>
      <c r="W756" s="1">
        <v>3</v>
      </c>
      <c r="X756" s="1">
        <v>-170.2</v>
      </c>
      <c r="Y756" s="1">
        <v>31800</v>
      </c>
      <c r="Z756" s="1">
        <v>11600</v>
      </c>
      <c r="AA756" s="1">
        <v>50</v>
      </c>
      <c r="AB756" s="1">
        <v>2.85</v>
      </c>
      <c r="AC756" s="1">
        <v>50</v>
      </c>
      <c r="AD756" s="1">
        <v>3.1</v>
      </c>
      <c r="AE756" s="1">
        <v>17273.900000000001</v>
      </c>
    </row>
    <row r="757" spans="2:31" x14ac:dyDescent="0.25">
      <c r="B757" s="1">
        <v>0</v>
      </c>
      <c r="C757" s="2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18850</v>
      </c>
      <c r="R757" s="1">
        <v>44644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100</v>
      </c>
      <c r="Z757" s="1">
        <v>0</v>
      </c>
      <c r="AA757" s="1">
        <v>50</v>
      </c>
      <c r="AB757" s="1">
        <v>1.3</v>
      </c>
      <c r="AC757" s="1">
        <v>0</v>
      </c>
      <c r="AD757" s="1">
        <v>0</v>
      </c>
      <c r="AE757" s="1">
        <v>17273.900000000001</v>
      </c>
    </row>
    <row r="758" spans="2:31" x14ac:dyDescent="0.25">
      <c r="B758" s="1">
        <v>18850</v>
      </c>
      <c r="C758" s="2">
        <v>44651</v>
      </c>
      <c r="D758" s="1">
        <v>1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4550</v>
      </c>
      <c r="K758" s="1">
        <v>3050</v>
      </c>
      <c r="L758" s="1">
        <v>900</v>
      </c>
      <c r="M758" s="1">
        <v>1482.2</v>
      </c>
      <c r="N758" s="1">
        <v>600</v>
      </c>
      <c r="O758" s="1">
        <v>1623.75</v>
      </c>
      <c r="P758" s="1">
        <v>17273.900000000001</v>
      </c>
      <c r="Q758" s="1">
        <v>18850</v>
      </c>
      <c r="R758" s="1">
        <v>44651</v>
      </c>
      <c r="S758" s="1">
        <v>19</v>
      </c>
      <c r="T758" s="1">
        <v>2</v>
      </c>
      <c r="U758" s="1">
        <v>8</v>
      </c>
      <c r="V758" s="1">
        <v>16.25</v>
      </c>
      <c r="W758" s="1">
        <v>35.9</v>
      </c>
      <c r="X758" s="1">
        <v>-1.8000000000000043</v>
      </c>
      <c r="Y758" s="1">
        <v>13700</v>
      </c>
      <c r="Z758" s="1">
        <v>4000</v>
      </c>
      <c r="AA758" s="1">
        <v>50</v>
      </c>
      <c r="AB758" s="1">
        <v>27.9</v>
      </c>
      <c r="AC758" s="1">
        <v>50</v>
      </c>
      <c r="AD758" s="1">
        <v>32.5</v>
      </c>
      <c r="AE758" s="1">
        <v>17273.900000000001</v>
      </c>
    </row>
    <row r="759" spans="2:31" x14ac:dyDescent="0.25">
      <c r="B759" s="1">
        <v>0</v>
      </c>
      <c r="C759" s="2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18850</v>
      </c>
      <c r="R759" s="1">
        <v>44658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50</v>
      </c>
      <c r="Z759" s="1">
        <v>0</v>
      </c>
      <c r="AA759" s="1">
        <v>50</v>
      </c>
      <c r="AB759" s="1">
        <v>0.1</v>
      </c>
      <c r="AC759" s="1">
        <v>0</v>
      </c>
      <c r="AD759" s="1">
        <v>0</v>
      </c>
      <c r="AE759" s="1">
        <v>17273.900000000001</v>
      </c>
    </row>
    <row r="760" spans="2:31" x14ac:dyDescent="0.25">
      <c r="B760" s="1">
        <v>0</v>
      </c>
      <c r="C760" s="2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18850</v>
      </c>
      <c r="R760" s="1">
        <v>44664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50</v>
      </c>
      <c r="Z760" s="1">
        <v>0</v>
      </c>
      <c r="AA760" s="1">
        <v>50</v>
      </c>
      <c r="AB760" s="1">
        <v>0.1</v>
      </c>
      <c r="AC760" s="1">
        <v>0</v>
      </c>
      <c r="AD760" s="1">
        <v>0</v>
      </c>
      <c r="AE760" s="1">
        <v>17273.900000000001</v>
      </c>
    </row>
    <row r="761" spans="2:31" x14ac:dyDescent="0.25">
      <c r="B761" s="1">
        <v>18850</v>
      </c>
      <c r="C761" s="2">
        <v>44679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2200</v>
      </c>
      <c r="K761" s="1">
        <v>1850</v>
      </c>
      <c r="L761" s="1">
        <v>1750</v>
      </c>
      <c r="M761" s="1">
        <v>1302.5</v>
      </c>
      <c r="N761" s="1">
        <v>100</v>
      </c>
      <c r="O761" s="1">
        <v>1749</v>
      </c>
      <c r="P761" s="1">
        <v>17273.900000000001</v>
      </c>
      <c r="Q761" s="1">
        <v>18850</v>
      </c>
      <c r="R761" s="1">
        <v>44679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1850</v>
      </c>
      <c r="AA761" s="1">
        <v>0</v>
      </c>
      <c r="AB761" s="1">
        <v>0</v>
      </c>
      <c r="AC761" s="1">
        <v>100</v>
      </c>
      <c r="AD761" s="1">
        <v>179</v>
      </c>
      <c r="AE761" s="1">
        <v>17273.900000000001</v>
      </c>
    </row>
    <row r="762" spans="2:31" x14ac:dyDescent="0.25">
      <c r="B762" s="1">
        <v>18850</v>
      </c>
      <c r="C762" s="2">
        <v>44616</v>
      </c>
      <c r="D762" s="1">
        <v>27</v>
      </c>
      <c r="E762" s="1">
        <v>0</v>
      </c>
      <c r="F762" s="1">
        <v>1</v>
      </c>
      <c r="G762" s="1">
        <v>0</v>
      </c>
      <c r="H762" s="1">
        <v>1537.85</v>
      </c>
      <c r="I762" s="1">
        <v>5.5999999999999091</v>
      </c>
      <c r="J762" s="1">
        <v>9950</v>
      </c>
      <c r="K762" s="1">
        <v>7600</v>
      </c>
      <c r="L762" s="1">
        <v>1850</v>
      </c>
      <c r="M762" s="1">
        <v>1523.05</v>
      </c>
      <c r="N762" s="1">
        <v>1250</v>
      </c>
      <c r="O762" s="1">
        <v>1630.55</v>
      </c>
      <c r="P762" s="1">
        <v>17273.900000000001</v>
      </c>
      <c r="Q762" s="1">
        <v>18850</v>
      </c>
      <c r="R762" s="1">
        <v>44616</v>
      </c>
      <c r="S762" s="1">
        <v>1547</v>
      </c>
      <c r="T762" s="1">
        <v>-23</v>
      </c>
      <c r="U762" s="1">
        <v>670</v>
      </c>
      <c r="V762" s="1">
        <v>26.4</v>
      </c>
      <c r="W762" s="1">
        <v>1.05</v>
      </c>
      <c r="X762" s="1">
        <v>-0.75</v>
      </c>
      <c r="Y762" s="1">
        <v>62350</v>
      </c>
      <c r="Z762" s="1">
        <v>17150</v>
      </c>
      <c r="AA762" s="1">
        <v>1900</v>
      </c>
      <c r="AB762" s="1">
        <v>1.05</v>
      </c>
      <c r="AC762" s="1">
        <v>50</v>
      </c>
      <c r="AD762" s="1">
        <v>1.1000000000000001</v>
      </c>
      <c r="AE762" s="1">
        <v>17273.900000000001</v>
      </c>
    </row>
    <row r="763" spans="2:31" x14ac:dyDescent="0.25">
      <c r="B763" s="1">
        <v>18850</v>
      </c>
      <c r="C763" s="2">
        <v>44637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1750</v>
      </c>
      <c r="K763" s="1">
        <v>0</v>
      </c>
      <c r="L763" s="1">
        <v>1750</v>
      </c>
      <c r="M763" s="1">
        <v>1233.9000000000001</v>
      </c>
      <c r="N763" s="1">
        <v>0</v>
      </c>
      <c r="O763" s="1">
        <v>0</v>
      </c>
      <c r="P763" s="1">
        <v>17273.900000000001</v>
      </c>
      <c r="Q763" s="1">
        <v>18850</v>
      </c>
      <c r="R763" s="1">
        <v>44637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1900</v>
      </c>
      <c r="Z763" s="1">
        <v>2350</v>
      </c>
      <c r="AA763" s="1">
        <v>50</v>
      </c>
      <c r="AB763" s="1">
        <v>2.4</v>
      </c>
      <c r="AC763" s="1">
        <v>1750</v>
      </c>
      <c r="AD763" s="1">
        <v>88.95</v>
      </c>
      <c r="AE763" s="1">
        <v>17273.900000000001</v>
      </c>
    </row>
    <row r="764" spans="2:31" x14ac:dyDescent="0.25">
      <c r="B764" s="1">
        <v>18900</v>
      </c>
      <c r="C764" s="2">
        <v>44623</v>
      </c>
      <c r="D764" s="1">
        <v>0</v>
      </c>
      <c r="E764" s="1">
        <v>0</v>
      </c>
      <c r="F764" s="1">
        <v>0</v>
      </c>
      <c r="G764" s="1">
        <v>31.6</v>
      </c>
      <c r="H764" s="1">
        <v>1596</v>
      </c>
      <c r="I764" s="1">
        <v>226.04999999999995</v>
      </c>
      <c r="J764" s="1">
        <v>3550</v>
      </c>
      <c r="K764" s="1">
        <v>4300</v>
      </c>
      <c r="L764" s="1">
        <v>200</v>
      </c>
      <c r="M764" s="1">
        <v>1582.05</v>
      </c>
      <c r="N764" s="1">
        <v>200</v>
      </c>
      <c r="O764" s="1">
        <v>1643.05</v>
      </c>
      <c r="P764" s="1">
        <v>17273.900000000001</v>
      </c>
      <c r="Q764" s="1">
        <v>18900</v>
      </c>
      <c r="R764" s="1">
        <v>44623</v>
      </c>
      <c r="S764" s="1">
        <v>337</v>
      </c>
      <c r="T764" s="1">
        <v>111</v>
      </c>
      <c r="U764" s="1">
        <v>666</v>
      </c>
      <c r="V764" s="1">
        <v>20.52</v>
      </c>
      <c r="W764" s="1">
        <v>3.2</v>
      </c>
      <c r="X764" s="1">
        <v>-1.5999999999999996</v>
      </c>
      <c r="Y764" s="1">
        <v>38450</v>
      </c>
      <c r="Z764" s="1">
        <v>16550</v>
      </c>
      <c r="AA764" s="1">
        <v>50</v>
      </c>
      <c r="AB764" s="1">
        <v>3</v>
      </c>
      <c r="AC764" s="1">
        <v>50</v>
      </c>
      <c r="AD764" s="1">
        <v>3.15</v>
      </c>
      <c r="AE764" s="1">
        <v>17273.900000000001</v>
      </c>
    </row>
    <row r="765" spans="2:31" x14ac:dyDescent="0.25">
      <c r="B765" s="1">
        <v>18900</v>
      </c>
      <c r="C765" s="2">
        <v>44637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1750</v>
      </c>
      <c r="K765" s="1">
        <v>0</v>
      </c>
      <c r="L765" s="1">
        <v>1750</v>
      </c>
      <c r="M765" s="1">
        <v>1309.25</v>
      </c>
      <c r="N765" s="1">
        <v>0</v>
      </c>
      <c r="O765" s="1">
        <v>0</v>
      </c>
      <c r="P765" s="1">
        <v>17273.900000000001</v>
      </c>
      <c r="Q765" s="1">
        <v>18900</v>
      </c>
      <c r="R765" s="1">
        <v>44637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27850</v>
      </c>
      <c r="Z765" s="1">
        <v>3650</v>
      </c>
      <c r="AA765" s="1">
        <v>600</v>
      </c>
      <c r="AB765" s="1">
        <v>8.6999999999999993</v>
      </c>
      <c r="AC765" s="1">
        <v>100</v>
      </c>
      <c r="AD765" s="1">
        <v>33.450000000000003</v>
      </c>
      <c r="AE765" s="1">
        <v>17273.900000000001</v>
      </c>
    </row>
    <row r="766" spans="2:31" x14ac:dyDescent="0.25">
      <c r="B766" s="1">
        <v>0</v>
      </c>
      <c r="C766" s="2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18900</v>
      </c>
      <c r="R766" s="1">
        <v>44644</v>
      </c>
      <c r="S766" s="1">
        <v>33</v>
      </c>
      <c r="T766" s="1">
        <v>25</v>
      </c>
      <c r="U766" s="1">
        <v>40</v>
      </c>
      <c r="V766" s="1">
        <v>17.5</v>
      </c>
      <c r="W766" s="1">
        <v>28.75</v>
      </c>
      <c r="X766" s="1">
        <v>-18.25</v>
      </c>
      <c r="Y766" s="1">
        <v>19250</v>
      </c>
      <c r="Z766" s="1">
        <v>5900</v>
      </c>
      <c r="AA766" s="1">
        <v>450</v>
      </c>
      <c r="AB766" s="1">
        <v>27.35</v>
      </c>
      <c r="AC766" s="1">
        <v>50</v>
      </c>
      <c r="AD766" s="1">
        <v>29.3</v>
      </c>
      <c r="AE766" s="1">
        <v>17273.900000000001</v>
      </c>
    </row>
    <row r="767" spans="2:31" x14ac:dyDescent="0.25">
      <c r="B767" s="1">
        <v>18900</v>
      </c>
      <c r="C767" s="2">
        <v>44651</v>
      </c>
      <c r="D767" s="1">
        <v>34</v>
      </c>
      <c r="E767" s="1">
        <v>0</v>
      </c>
      <c r="F767" s="1">
        <v>2</v>
      </c>
      <c r="G767" s="1">
        <v>26.94</v>
      </c>
      <c r="H767" s="1">
        <v>1587.75</v>
      </c>
      <c r="I767" s="1">
        <v>109.09999999999992</v>
      </c>
      <c r="J767" s="1">
        <v>5650</v>
      </c>
      <c r="K767" s="1">
        <v>6000</v>
      </c>
      <c r="L767" s="1">
        <v>100</v>
      </c>
      <c r="M767" s="1">
        <v>1567.9</v>
      </c>
      <c r="N767" s="1">
        <v>50</v>
      </c>
      <c r="O767" s="1">
        <v>1603.65</v>
      </c>
      <c r="P767" s="1">
        <v>17273.900000000001</v>
      </c>
      <c r="Q767" s="1">
        <v>18900</v>
      </c>
      <c r="R767" s="1">
        <v>44651</v>
      </c>
      <c r="S767" s="1">
        <v>441</v>
      </c>
      <c r="T767" s="1">
        <v>87</v>
      </c>
      <c r="U767" s="1">
        <v>630</v>
      </c>
      <c r="V767" s="1">
        <v>15.68</v>
      </c>
      <c r="W767" s="1">
        <v>26.65</v>
      </c>
      <c r="X767" s="1">
        <v>-5.1000000000000014</v>
      </c>
      <c r="Y767" s="1">
        <v>33400</v>
      </c>
      <c r="Z767" s="1">
        <v>3150</v>
      </c>
      <c r="AA767" s="1">
        <v>150</v>
      </c>
      <c r="AB767" s="1">
        <v>26.15</v>
      </c>
      <c r="AC767" s="1">
        <v>50</v>
      </c>
      <c r="AD767" s="1">
        <v>28.3</v>
      </c>
      <c r="AE767" s="1">
        <v>17273.900000000001</v>
      </c>
    </row>
    <row r="768" spans="2:31" x14ac:dyDescent="0.25">
      <c r="B768" s="1">
        <v>0</v>
      </c>
      <c r="C768" s="2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18900</v>
      </c>
      <c r="R768" s="1">
        <v>44658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15350</v>
      </c>
      <c r="Z768" s="1">
        <v>0</v>
      </c>
      <c r="AA768" s="1">
        <v>900</v>
      </c>
      <c r="AB768" s="1">
        <v>2.2999999999999998</v>
      </c>
      <c r="AC768" s="1">
        <v>0</v>
      </c>
      <c r="AD768" s="1">
        <v>0</v>
      </c>
      <c r="AE768" s="1">
        <v>17273.900000000001</v>
      </c>
    </row>
    <row r="769" spans="2:31" x14ac:dyDescent="0.25">
      <c r="B769" s="1">
        <v>0</v>
      </c>
      <c r="C769" s="2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18900</v>
      </c>
      <c r="R769" s="1">
        <v>44664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14450</v>
      </c>
      <c r="Z769" s="1">
        <v>0</v>
      </c>
      <c r="AA769" s="1">
        <v>1800</v>
      </c>
      <c r="AB769" s="1">
        <v>1.9</v>
      </c>
      <c r="AC769" s="1">
        <v>0</v>
      </c>
      <c r="AD769" s="1">
        <v>0</v>
      </c>
      <c r="AE769" s="1">
        <v>17273.900000000001</v>
      </c>
    </row>
    <row r="770" spans="2:31" x14ac:dyDescent="0.25">
      <c r="B770" s="1">
        <v>18900</v>
      </c>
      <c r="C770" s="2">
        <v>44679</v>
      </c>
      <c r="D770" s="1">
        <v>2</v>
      </c>
      <c r="E770" s="1">
        <v>0</v>
      </c>
      <c r="F770" s="1">
        <v>1</v>
      </c>
      <c r="G770" s="1">
        <v>25.61</v>
      </c>
      <c r="H770" s="1">
        <v>1588.95</v>
      </c>
      <c r="I770" s="1">
        <v>118.29999999999995</v>
      </c>
      <c r="J770" s="1">
        <v>2700</v>
      </c>
      <c r="K770" s="1">
        <v>3650</v>
      </c>
      <c r="L770" s="1">
        <v>1750</v>
      </c>
      <c r="M770" s="1">
        <v>1351.1</v>
      </c>
      <c r="N770" s="1">
        <v>100</v>
      </c>
      <c r="O770" s="1">
        <v>1656.25</v>
      </c>
      <c r="P770" s="1">
        <v>17273.900000000001</v>
      </c>
      <c r="Q770" s="1">
        <v>18900</v>
      </c>
      <c r="R770" s="1">
        <v>44679</v>
      </c>
      <c r="S770" s="1">
        <v>47</v>
      </c>
      <c r="T770" s="1">
        <v>7</v>
      </c>
      <c r="U770" s="1">
        <v>24</v>
      </c>
      <c r="V770" s="1">
        <v>14.94</v>
      </c>
      <c r="W770" s="1">
        <v>79.400000000000006</v>
      </c>
      <c r="X770" s="1">
        <v>-4.9499999999999886</v>
      </c>
      <c r="Y770" s="1">
        <v>27850</v>
      </c>
      <c r="Z770" s="1">
        <v>2400</v>
      </c>
      <c r="AA770" s="1">
        <v>50</v>
      </c>
      <c r="AB770" s="1">
        <v>78.650000000000006</v>
      </c>
      <c r="AC770" s="1">
        <v>50</v>
      </c>
      <c r="AD770" s="1">
        <v>87.95</v>
      </c>
      <c r="AE770" s="1">
        <v>17273.900000000001</v>
      </c>
    </row>
    <row r="771" spans="2:31" x14ac:dyDescent="0.25">
      <c r="B771" s="1">
        <v>18900</v>
      </c>
      <c r="C771" s="2">
        <v>44616</v>
      </c>
      <c r="D771" s="1">
        <v>115</v>
      </c>
      <c r="E771" s="1">
        <v>-1</v>
      </c>
      <c r="F771" s="1">
        <v>5</v>
      </c>
      <c r="G771" s="1">
        <v>47.06</v>
      </c>
      <c r="H771" s="1">
        <v>1631.4</v>
      </c>
      <c r="I771" s="1">
        <v>59.100000000000136</v>
      </c>
      <c r="J771" s="1">
        <v>15100</v>
      </c>
      <c r="K771" s="1">
        <v>13400</v>
      </c>
      <c r="L771" s="1">
        <v>50</v>
      </c>
      <c r="M771" s="1">
        <v>1618.6</v>
      </c>
      <c r="N771" s="1">
        <v>200</v>
      </c>
      <c r="O771" s="1">
        <v>1632.8</v>
      </c>
      <c r="P771" s="1">
        <v>17273.900000000001</v>
      </c>
      <c r="Q771" s="1">
        <v>18900</v>
      </c>
      <c r="R771" s="1">
        <v>44616</v>
      </c>
      <c r="S771" s="1">
        <v>4776</v>
      </c>
      <c r="T771" s="1">
        <v>1207</v>
      </c>
      <c r="U771" s="1">
        <v>20746</v>
      </c>
      <c r="V771" s="1">
        <v>26.69</v>
      </c>
      <c r="W771" s="1">
        <v>0.95</v>
      </c>
      <c r="X771" s="1">
        <v>-0.75</v>
      </c>
      <c r="Y771" s="1">
        <v>202350</v>
      </c>
      <c r="Z771" s="1">
        <v>48800</v>
      </c>
      <c r="AA771" s="1">
        <v>150</v>
      </c>
      <c r="AB771" s="1">
        <v>0.95</v>
      </c>
      <c r="AC771" s="1">
        <v>1250</v>
      </c>
      <c r="AD771" s="1">
        <v>1</v>
      </c>
      <c r="AE771" s="1">
        <v>17273.900000000001</v>
      </c>
    </row>
    <row r="772" spans="2:31" x14ac:dyDescent="0.25">
      <c r="B772" s="1">
        <v>18900</v>
      </c>
      <c r="C772" s="2">
        <v>44630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2050</v>
      </c>
      <c r="K772" s="1">
        <v>2050</v>
      </c>
      <c r="L772" s="1">
        <v>300</v>
      </c>
      <c r="M772" s="1">
        <v>1503.75</v>
      </c>
      <c r="N772" s="1">
        <v>300</v>
      </c>
      <c r="O772" s="1">
        <v>1728.75</v>
      </c>
      <c r="P772" s="1">
        <v>17273.900000000001</v>
      </c>
      <c r="Q772" s="1">
        <v>18900</v>
      </c>
      <c r="R772" s="1">
        <v>44630</v>
      </c>
      <c r="S772" s="1">
        <v>6</v>
      </c>
      <c r="T772" s="1">
        <v>6</v>
      </c>
      <c r="U772" s="1">
        <v>16</v>
      </c>
      <c r="V772" s="1">
        <v>19.41</v>
      </c>
      <c r="W772" s="1">
        <v>8</v>
      </c>
      <c r="X772" s="1">
        <v>-263.05</v>
      </c>
      <c r="Y772" s="1">
        <v>12500</v>
      </c>
      <c r="Z772" s="1">
        <v>6450</v>
      </c>
      <c r="AA772" s="1">
        <v>50</v>
      </c>
      <c r="AB772" s="1">
        <v>7.05</v>
      </c>
      <c r="AC772" s="1">
        <v>50</v>
      </c>
      <c r="AD772" s="1">
        <v>8.9499999999999993</v>
      </c>
      <c r="AE772" s="1">
        <v>17273.900000000001</v>
      </c>
    </row>
    <row r="773" spans="2:31" x14ac:dyDescent="0.25">
      <c r="B773" s="1">
        <v>18950</v>
      </c>
      <c r="C773" s="2">
        <v>44623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3650</v>
      </c>
      <c r="K773" s="1">
        <v>2950</v>
      </c>
      <c r="L773" s="1">
        <v>700</v>
      </c>
      <c r="M773" s="1">
        <v>1600.9</v>
      </c>
      <c r="N773" s="1">
        <v>200</v>
      </c>
      <c r="O773" s="1">
        <v>1692.85</v>
      </c>
      <c r="P773" s="1">
        <v>17273.900000000001</v>
      </c>
      <c r="Q773" s="1">
        <v>18950</v>
      </c>
      <c r="R773" s="1">
        <v>44623</v>
      </c>
      <c r="S773" s="1">
        <v>4</v>
      </c>
      <c r="T773" s="1">
        <v>3</v>
      </c>
      <c r="U773" s="1">
        <v>10</v>
      </c>
      <c r="V773" s="1">
        <v>21.73</v>
      </c>
      <c r="W773" s="1">
        <v>3.9</v>
      </c>
      <c r="X773" s="1">
        <v>-0.94999999999999973</v>
      </c>
      <c r="Y773" s="1">
        <v>27300</v>
      </c>
      <c r="Z773" s="1">
        <v>8600</v>
      </c>
      <c r="AA773" s="1">
        <v>50</v>
      </c>
      <c r="AB773" s="1">
        <v>2.8</v>
      </c>
      <c r="AC773" s="1">
        <v>50</v>
      </c>
      <c r="AD773" s="1">
        <v>3.1</v>
      </c>
      <c r="AE773" s="1">
        <v>17273.900000000001</v>
      </c>
    </row>
    <row r="774" spans="2:31" x14ac:dyDescent="0.25">
      <c r="B774" s="1">
        <v>18950</v>
      </c>
      <c r="C774" s="2">
        <v>44630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1850</v>
      </c>
      <c r="K774" s="1">
        <v>1850</v>
      </c>
      <c r="L774" s="1">
        <v>1850</v>
      </c>
      <c r="M774" s="1">
        <v>1454.9</v>
      </c>
      <c r="N774" s="1">
        <v>1850</v>
      </c>
      <c r="O774" s="1">
        <v>1858.05</v>
      </c>
      <c r="P774" s="1">
        <v>17273.900000000001</v>
      </c>
      <c r="Q774" s="1">
        <v>18950</v>
      </c>
      <c r="R774" s="1">
        <v>44630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6000</v>
      </c>
      <c r="Z774" s="1">
        <v>5900</v>
      </c>
      <c r="AA774" s="1">
        <v>600</v>
      </c>
      <c r="AB774" s="1">
        <v>4.3499999999999996</v>
      </c>
      <c r="AC774" s="1">
        <v>300</v>
      </c>
      <c r="AD774" s="1">
        <v>18.899999999999999</v>
      </c>
      <c r="AE774" s="1">
        <v>17273.900000000001</v>
      </c>
    </row>
    <row r="775" spans="2:31" x14ac:dyDescent="0.25">
      <c r="B775" s="1">
        <v>18950</v>
      </c>
      <c r="C775" s="2">
        <v>44637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1750</v>
      </c>
      <c r="K775" s="1">
        <v>0</v>
      </c>
      <c r="L775" s="1">
        <v>1750</v>
      </c>
      <c r="M775" s="1">
        <v>1056.4000000000001</v>
      </c>
      <c r="N775" s="1">
        <v>0</v>
      </c>
      <c r="O775" s="1">
        <v>0</v>
      </c>
      <c r="P775" s="1">
        <v>17273.900000000001</v>
      </c>
      <c r="Q775" s="1">
        <v>18950</v>
      </c>
      <c r="R775" s="1">
        <v>44637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5100</v>
      </c>
      <c r="Z775" s="1">
        <v>2350</v>
      </c>
      <c r="AA775" s="1">
        <v>1500</v>
      </c>
      <c r="AB775" s="1">
        <v>3.25</v>
      </c>
      <c r="AC775" s="1">
        <v>1750</v>
      </c>
      <c r="AD775" s="1">
        <v>78.900000000000006</v>
      </c>
      <c r="AE775" s="1">
        <v>17273.900000000001</v>
      </c>
    </row>
    <row r="776" spans="2:31" x14ac:dyDescent="0.25">
      <c r="B776" s="1">
        <v>0</v>
      </c>
      <c r="C776" s="2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18950</v>
      </c>
      <c r="R776" s="1">
        <v>44644</v>
      </c>
      <c r="S776" s="1">
        <v>1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15350</v>
      </c>
      <c r="Z776" s="1">
        <v>1400</v>
      </c>
      <c r="AA776" s="1">
        <v>1800</v>
      </c>
      <c r="AB776" s="1">
        <v>8.6</v>
      </c>
      <c r="AC776" s="1">
        <v>600</v>
      </c>
      <c r="AD776" s="1">
        <v>50</v>
      </c>
      <c r="AE776" s="1">
        <v>17273.900000000001</v>
      </c>
    </row>
    <row r="777" spans="2:31" x14ac:dyDescent="0.25">
      <c r="B777" s="1">
        <v>18950</v>
      </c>
      <c r="C777" s="2">
        <v>44616</v>
      </c>
      <c r="D777" s="1">
        <v>6</v>
      </c>
      <c r="E777" s="1">
        <v>0</v>
      </c>
      <c r="F777" s="1">
        <v>1</v>
      </c>
      <c r="G777" s="1">
        <v>0</v>
      </c>
      <c r="H777" s="1">
        <v>1605.5</v>
      </c>
      <c r="I777" s="1">
        <v>-2.9000000000000909</v>
      </c>
      <c r="J777" s="1">
        <v>9950</v>
      </c>
      <c r="K777" s="1">
        <v>8150</v>
      </c>
      <c r="L777" s="1">
        <v>1850</v>
      </c>
      <c r="M777" s="1">
        <v>1624.7</v>
      </c>
      <c r="N777" s="1">
        <v>50</v>
      </c>
      <c r="O777" s="1">
        <v>1709.8</v>
      </c>
      <c r="P777" s="1">
        <v>17273.900000000001</v>
      </c>
      <c r="Q777" s="1">
        <v>18950</v>
      </c>
      <c r="R777" s="1">
        <v>44616</v>
      </c>
      <c r="S777" s="1">
        <v>346</v>
      </c>
      <c r="T777" s="1">
        <v>174</v>
      </c>
      <c r="U777" s="1">
        <v>1125</v>
      </c>
      <c r="V777" s="1">
        <v>27.69</v>
      </c>
      <c r="W777" s="1">
        <v>0.9</v>
      </c>
      <c r="X777" s="1">
        <v>-0.85</v>
      </c>
      <c r="Y777" s="1">
        <v>75500</v>
      </c>
      <c r="Z777" s="1">
        <v>24050</v>
      </c>
      <c r="AA777" s="1">
        <v>1150</v>
      </c>
      <c r="AB777" s="1">
        <v>0.95</v>
      </c>
      <c r="AC777" s="1">
        <v>50</v>
      </c>
      <c r="AD777" s="1">
        <v>1</v>
      </c>
      <c r="AE777" s="1">
        <v>17273.900000000001</v>
      </c>
    </row>
    <row r="778" spans="2:31" x14ac:dyDescent="0.25">
      <c r="B778" s="1">
        <v>0</v>
      </c>
      <c r="C778" s="2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18950</v>
      </c>
      <c r="R778" s="1">
        <v>44658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50</v>
      </c>
      <c r="Z778" s="1">
        <v>0</v>
      </c>
      <c r="AA778" s="1">
        <v>50</v>
      </c>
      <c r="AB778" s="1">
        <v>0.1</v>
      </c>
      <c r="AC778" s="1">
        <v>0</v>
      </c>
      <c r="AD778" s="1">
        <v>0</v>
      </c>
      <c r="AE778" s="1">
        <v>17273.900000000001</v>
      </c>
    </row>
    <row r="779" spans="2:31" x14ac:dyDescent="0.25">
      <c r="B779" s="1">
        <v>0</v>
      </c>
      <c r="C779" s="2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18950</v>
      </c>
      <c r="R779" s="1">
        <v>44664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50</v>
      </c>
      <c r="Z779" s="1">
        <v>0</v>
      </c>
      <c r="AA779" s="1">
        <v>50</v>
      </c>
      <c r="AB779" s="1">
        <v>0.1</v>
      </c>
      <c r="AC779" s="1">
        <v>0</v>
      </c>
      <c r="AD779" s="1">
        <v>0</v>
      </c>
      <c r="AE779" s="1">
        <v>17273.900000000001</v>
      </c>
    </row>
    <row r="780" spans="2:31" x14ac:dyDescent="0.25">
      <c r="B780" s="1">
        <v>18950</v>
      </c>
      <c r="C780" s="2">
        <v>44679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2500</v>
      </c>
      <c r="K780" s="1">
        <v>1850</v>
      </c>
      <c r="L780" s="1">
        <v>1750</v>
      </c>
      <c r="M780" s="1">
        <v>1401.7</v>
      </c>
      <c r="N780" s="1">
        <v>100</v>
      </c>
      <c r="O780" s="1">
        <v>1849</v>
      </c>
      <c r="P780" s="1">
        <v>17273.900000000001</v>
      </c>
      <c r="Q780" s="1">
        <v>18950</v>
      </c>
      <c r="R780" s="1">
        <v>44679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1850</v>
      </c>
      <c r="AA780" s="1">
        <v>0</v>
      </c>
      <c r="AB780" s="1">
        <v>0</v>
      </c>
      <c r="AC780" s="1">
        <v>100</v>
      </c>
      <c r="AD780" s="1">
        <v>169</v>
      </c>
      <c r="AE780" s="1">
        <v>17273.900000000001</v>
      </c>
    </row>
    <row r="781" spans="2:31" x14ac:dyDescent="0.25">
      <c r="B781" s="1">
        <v>18950</v>
      </c>
      <c r="C781" s="2">
        <v>44651</v>
      </c>
      <c r="D781" s="1">
        <v>3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4350</v>
      </c>
      <c r="K781" s="1">
        <v>3400</v>
      </c>
      <c r="L781" s="1">
        <v>900</v>
      </c>
      <c r="M781" s="1">
        <v>1577.75</v>
      </c>
      <c r="N781" s="1">
        <v>650</v>
      </c>
      <c r="O781" s="1">
        <v>1800</v>
      </c>
      <c r="P781" s="1">
        <v>17273.900000000001</v>
      </c>
      <c r="Q781" s="1">
        <v>18950</v>
      </c>
      <c r="R781" s="1">
        <v>44651</v>
      </c>
      <c r="S781" s="1">
        <v>40</v>
      </c>
      <c r="T781" s="1">
        <v>0</v>
      </c>
      <c r="U781" s="1">
        <v>3</v>
      </c>
      <c r="V781" s="1">
        <v>15.77</v>
      </c>
      <c r="W781" s="1">
        <v>25.3</v>
      </c>
      <c r="X781" s="1">
        <v>-4.3000000000000007</v>
      </c>
      <c r="Y781" s="1">
        <v>21000</v>
      </c>
      <c r="Z781" s="1">
        <v>2600</v>
      </c>
      <c r="AA781" s="1">
        <v>50</v>
      </c>
      <c r="AB781" s="1">
        <v>21.05</v>
      </c>
      <c r="AC781" s="1">
        <v>50</v>
      </c>
      <c r="AD781" s="1">
        <v>30.2</v>
      </c>
      <c r="AE781" s="1">
        <v>17273.900000000001</v>
      </c>
    </row>
    <row r="782" spans="2:31" x14ac:dyDescent="0.25">
      <c r="B782" s="1">
        <v>19000</v>
      </c>
      <c r="C782" s="2">
        <v>44616</v>
      </c>
      <c r="D782" s="1">
        <v>6207</v>
      </c>
      <c r="E782" s="1">
        <v>-1475</v>
      </c>
      <c r="F782" s="1">
        <v>3506</v>
      </c>
      <c r="G782" s="1">
        <v>45.92</v>
      </c>
      <c r="H782" s="1">
        <v>1722</v>
      </c>
      <c r="I782" s="1">
        <v>46.049999999999955</v>
      </c>
      <c r="J782" s="1">
        <v>19900</v>
      </c>
      <c r="K782" s="1">
        <v>19150</v>
      </c>
      <c r="L782" s="1">
        <v>300</v>
      </c>
      <c r="M782" s="1">
        <v>1723.5</v>
      </c>
      <c r="N782" s="1">
        <v>100</v>
      </c>
      <c r="O782" s="1">
        <v>1727.15</v>
      </c>
      <c r="P782" s="1">
        <v>17273.900000000001</v>
      </c>
      <c r="Q782" s="1">
        <v>19000</v>
      </c>
      <c r="R782" s="1">
        <v>44616</v>
      </c>
      <c r="S782" s="1">
        <v>48700</v>
      </c>
      <c r="T782" s="1">
        <v>7090</v>
      </c>
      <c r="U782" s="1">
        <v>107750</v>
      </c>
      <c r="V782" s="1">
        <v>27.93</v>
      </c>
      <c r="W782" s="1">
        <v>0.9</v>
      </c>
      <c r="X782" s="1">
        <v>-0.74999999999999989</v>
      </c>
      <c r="Y782" s="1">
        <v>1506200</v>
      </c>
      <c r="Z782" s="1">
        <v>464950</v>
      </c>
      <c r="AA782" s="1">
        <v>58000</v>
      </c>
      <c r="AB782" s="1">
        <v>0.9</v>
      </c>
      <c r="AC782" s="1">
        <v>91650</v>
      </c>
      <c r="AD782" s="1">
        <v>0.95</v>
      </c>
      <c r="AE782" s="1">
        <v>17273.900000000001</v>
      </c>
    </row>
    <row r="783" spans="2:31" x14ac:dyDescent="0.25">
      <c r="B783" s="1">
        <v>19000</v>
      </c>
      <c r="C783" s="2">
        <v>44630</v>
      </c>
      <c r="D783" s="1">
        <v>0</v>
      </c>
      <c r="E783" s="1">
        <v>0</v>
      </c>
      <c r="F783" s="1">
        <v>0</v>
      </c>
      <c r="G783" s="1">
        <v>16.510000000000002</v>
      </c>
      <c r="H783" s="1">
        <v>1626.5</v>
      </c>
      <c r="I783" s="1">
        <v>258.70000000000005</v>
      </c>
      <c r="J783" s="1">
        <v>2050</v>
      </c>
      <c r="K783" s="1">
        <v>2000</v>
      </c>
      <c r="L783" s="1">
        <v>300</v>
      </c>
      <c r="M783" s="1">
        <v>1663.3</v>
      </c>
      <c r="N783" s="1">
        <v>1750</v>
      </c>
      <c r="O783" s="1">
        <v>1873.5</v>
      </c>
      <c r="P783" s="1">
        <v>17273.900000000001</v>
      </c>
      <c r="Q783" s="1">
        <v>19000</v>
      </c>
      <c r="R783" s="1">
        <v>44630</v>
      </c>
      <c r="S783" s="1">
        <v>385</v>
      </c>
      <c r="T783" s="1">
        <v>105</v>
      </c>
      <c r="U783" s="1">
        <v>524</v>
      </c>
      <c r="V783" s="1">
        <v>19</v>
      </c>
      <c r="W783" s="1">
        <v>6.45</v>
      </c>
      <c r="X783" s="1">
        <v>-4.3500000000000005</v>
      </c>
      <c r="Y783" s="1">
        <v>34600</v>
      </c>
      <c r="Z783" s="1">
        <v>20000</v>
      </c>
      <c r="AA783" s="1">
        <v>200</v>
      </c>
      <c r="AB783" s="1">
        <v>6.45</v>
      </c>
      <c r="AC783" s="1">
        <v>50</v>
      </c>
      <c r="AD783" s="1">
        <v>6.75</v>
      </c>
      <c r="AE783" s="1">
        <v>17273.900000000001</v>
      </c>
    </row>
    <row r="784" spans="2:31" x14ac:dyDescent="0.25">
      <c r="B784" s="1">
        <v>19000</v>
      </c>
      <c r="C784" s="2">
        <v>44637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1750</v>
      </c>
      <c r="K784" s="1">
        <v>0</v>
      </c>
      <c r="L784" s="1">
        <v>1750</v>
      </c>
      <c r="M784" s="1">
        <v>1086.55</v>
      </c>
      <c r="N784" s="1">
        <v>0</v>
      </c>
      <c r="O784" s="1">
        <v>0</v>
      </c>
      <c r="P784" s="1">
        <v>17273.900000000001</v>
      </c>
      <c r="Q784" s="1">
        <v>19000</v>
      </c>
      <c r="R784" s="1">
        <v>44637</v>
      </c>
      <c r="S784" s="1">
        <v>56</v>
      </c>
      <c r="T784" s="1">
        <v>22</v>
      </c>
      <c r="U784" s="1">
        <v>64</v>
      </c>
      <c r="V784" s="1">
        <v>18.149999999999999</v>
      </c>
      <c r="W784" s="1">
        <v>12</v>
      </c>
      <c r="X784" s="1">
        <v>-7</v>
      </c>
      <c r="Y784" s="1">
        <v>25900</v>
      </c>
      <c r="Z784" s="1">
        <v>15350</v>
      </c>
      <c r="AA784" s="1">
        <v>50</v>
      </c>
      <c r="AB784" s="1">
        <v>12</v>
      </c>
      <c r="AC784" s="1">
        <v>350</v>
      </c>
      <c r="AD784" s="1">
        <v>13.65</v>
      </c>
      <c r="AE784" s="1">
        <v>17273.900000000001</v>
      </c>
    </row>
    <row r="785" spans="2:31" x14ac:dyDescent="0.25">
      <c r="B785" s="1">
        <v>0</v>
      </c>
      <c r="C785" s="2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19000</v>
      </c>
      <c r="R785" s="1">
        <v>44644</v>
      </c>
      <c r="S785" s="1">
        <v>419</v>
      </c>
      <c r="T785" s="1">
        <v>21</v>
      </c>
      <c r="U785" s="1">
        <v>82</v>
      </c>
      <c r="V785" s="1">
        <v>16.829999999999998</v>
      </c>
      <c r="W785" s="1">
        <v>18.899999999999999</v>
      </c>
      <c r="X785" s="1">
        <v>-3</v>
      </c>
      <c r="Y785" s="1">
        <v>40400</v>
      </c>
      <c r="Z785" s="1">
        <v>20000</v>
      </c>
      <c r="AA785" s="1">
        <v>50</v>
      </c>
      <c r="AB785" s="1">
        <v>16.3</v>
      </c>
      <c r="AC785" s="1">
        <v>450</v>
      </c>
      <c r="AD785" s="1">
        <v>18.899999999999999</v>
      </c>
      <c r="AE785" s="1">
        <v>17273.900000000001</v>
      </c>
    </row>
    <row r="786" spans="2:31" x14ac:dyDescent="0.25">
      <c r="B786" s="1">
        <v>19000</v>
      </c>
      <c r="C786" s="2">
        <v>44651</v>
      </c>
      <c r="D786" s="1">
        <v>4217</v>
      </c>
      <c r="E786" s="1">
        <v>474</v>
      </c>
      <c r="F786" s="1">
        <v>1575</v>
      </c>
      <c r="G786" s="1">
        <v>27.59</v>
      </c>
      <c r="H786" s="1">
        <v>1678</v>
      </c>
      <c r="I786" s="1">
        <v>16</v>
      </c>
      <c r="J786" s="1">
        <v>16450</v>
      </c>
      <c r="K786" s="1">
        <v>15900</v>
      </c>
      <c r="L786" s="1">
        <v>50</v>
      </c>
      <c r="M786" s="1">
        <v>1675.95</v>
      </c>
      <c r="N786" s="1">
        <v>250</v>
      </c>
      <c r="O786" s="1">
        <v>1681.3</v>
      </c>
      <c r="P786" s="1">
        <v>17273.900000000001</v>
      </c>
      <c r="Q786" s="1">
        <v>19000</v>
      </c>
      <c r="R786" s="1">
        <v>44651</v>
      </c>
      <c r="S786" s="1">
        <v>20979</v>
      </c>
      <c r="T786" s="1">
        <v>1390</v>
      </c>
      <c r="U786" s="1">
        <v>8747</v>
      </c>
      <c r="V786" s="1">
        <v>15.96</v>
      </c>
      <c r="W786" s="1">
        <v>23.4</v>
      </c>
      <c r="X786" s="1">
        <v>-3.9500000000000028</v>
      </c>
      <c r="Y786" s="1">
        <v>79100</v>
      </c>
      <c r="Z786" s="1">
        <v>45450</v>
      </c>
      <c r="AA786" s="1">
        <v>100</v>
      </c>
      <c r="AB786" s="1">
        <v>23.2</v>
      </c>
      <c r="AC786" s="1">
        <v>200</v>
      </c>
      <c r="AD786" s="1">
        <v>23.7</v>
      </c>
      <c r="AE786" s="1">
        <v>17273.900000000001</v>
      </c>
    </row>
    <row r="787" spans="2:31" x14ac:dyDescent="0.25">
      <c r="B787" s="1">
        <v>0</v>
      </c>
      <c r="C787" s="2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19000</v>
      </c>
      <c r="R787" s="1">
        <v>44658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5650</v>
      </c>
      <c r="Z787" s="1">
        <v>1000</v>
      </c>
      <c r="AA787" s="1">
        <v>300</v>
      </c>
      <c r="AB787" s="1">
        <v>23.5</v>
      </c>
      <c r="AC787" s="1">
        <v>200</v>
      </c>
      <c r="AD787" s="1">
        <v>59.45</v>
      </c>
      <c r="AE787" s="1">
        <v>17273.900000000001</v>
      </c>
    </row>
    <row r="788" spans="2:31" x14ac:dyDescent="0.25">
      <c r="B788" s="1">
        <v>0</v>
      </c>
      <c r="C788" s="2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19000</v>
      </c>
      <c r="R788" s="1">
        <v>44664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9050</v>
      </c>
      <c r="Z788" s="1">
        <v>0</v>
      </c>
      <c r="AA788" s="1">
        <v>600</v>
      </c>
      <c r="AB788" s="1">
        <v>5.7</v>
      </c>
      <c r="AC788" s="1">
        <v>0</v>
      </c>
      <c r="AD788" s="1">
        <v>0</v>
      </c>
      <c r="AE788" s="1">
        <v>17273.900000000001</v>
      </c>
    </row>
    <row r="789" spans="2:31" x14ac:dyDescent="0.25">
      <c r="B789" s="1">
        <v>19000</v>
      </c>
      <c r="C789" s="2">
        <v>44679</v>
      </c>
      <c r="D789" s="1">
        <v>118</v>
      </c>
      <c r="E789" s="1">
        <v>1</v>
      </c>
      <c r="F789" s="1">
        <v>17</v>
      </c>
      <c r="G789" s="1">
        <v>26.25</v>
      </c>
      <c r="H789" s="1">
        <v>1679.8</v>
      </c>
      <c r="I789" s="1">
        <v>54.599999999999909</v>
      </c>
      <c r="J789" s="1">
        <v>7050</v>
      </c>
      <c r="K789" s="1">
        <v>6050</v>
      </c>
      <c r="L789" s="1">
        <v>100</v>
      </c>
      <c r="M789" s="1">
        <v>1650.35</v>
      </c>
      <c r="N789" s="1">
        <v>100</v>
      </c>
      <c r="O789" s="1">
        <v>1669.95</v>
      </c>
      <c r="P789" s="1">
        <v>17273.900000000001</v>
      </c>
      <c r="Q789" s="1">
        <v>19000</v>
      </c>
      <c r="R789" s="1">
        <v>44679</v>
      </c>
      <c r="S789" s="1">
        <v>1483</v>
      </c>
      <c r="T789" s="1">
        <v>99</v>
      </c>
      <c r="U789" s="1">
        <v>682</v>
      </c>
      <c r="V789" s="1">
        <v>14.89</v>
      </c>
      <c r="W789" s="1">
        <v>65.400000000000006</v>
      </c>
      <c r="X789" s="1">
        <v>-4.2999999999999972</v>
      </c>
      <c r="Y789" s="1">
        <v>37600</v>
      </c>
      <c r="Z789" s="1">
        <v>13750</v>
      </c>
      <c r="AA789" s="1">
        <v>250</v>
      </c>
      <c r="AB789" s="1">
        <v>64.55</v>
      </c>
      <c r="AC789" s="1">
        <v>50</v>
      </c>
      <c r="AD789" s="1">
        <v>65.3</v>
      </c>
      <c r="AE789" s="1">
        <v>17273.900000000001</v>
      </c>
    </row>
    <row r="790" spans="2:31" x14ac:dyDescent="0.25">
      <c r="B790" s="1">
        <v>19000</v>
      </c>
      <c r="C790" s="2">
        <v>44742</v>
      </c>
      <c r="D790" s="1">
        <v>73</v>
      </c>
      <c r="E790" s="1">
        <v>0</v>
      </c>
      <c r="F790" s="1">
        <v>1</v>
      </c>
      <c r="G790" s="1">
        <v>24.38</v>
      </c>
      <c r="H790" s="1">
        <v>1650</v>
      </c>
      <c r="I790" s="1">
        <v>100</v>
      </c>
      <c r="J790" s="1">
        <v>650</v>
      </c>
      <c r="K790" s="1">
        <v>1200</v>
      </c>
      <c r="L790" s="1">
        <v>50</v>
      </c>
      <c r="M790" s="1">
        <v>1611.75</v>
      </c>
      <c r="N790" s="1">
        <v>50</v>
      </c>
      <c r="O790" s="1">
        <v>1798.8</v>
      </c>
      <c r="P790" s="1">
        <v>17273.900000000001</v>
      </c>
      <c r="Q790" s="1">
        <v>19000</v>
      </c>
      <c r="R790" s="1">
        <v>44742</v>
      </c>
      <c r="S790" s="1">
        <v>1413</v>
      </c>
      <c r="T790" s="1">
        <v>46</v>
      </c>
      <c r="U790" s="1">
        <v>164</v>
      </c>
      <c r="V790" s="1">
        <v>12.46</v>
      </c>
      <c r="W790" s="1">
        <v>157.5</v>
      </c>
      <c r="X790" s="1">
        <v>-5.9000000000000057</v>
      </c>
      <c r="Y790" s="1">
        <v>9400</v>
      </c>
      <c r="Z790" s="1">
        <v>3600</v>
      </c>
      <c r="AA790" s="1">
        <v>50</v>
      </c>
      <c r="AB790" s="1">
        <v>158.85</v>
      </c>
      <c r="AC790" s="1">
        <v>50</v>
      </c>
      <c r="AD790" s="1">
        <v>161.9</v>
      </c>
      <c r="AE790" s="1">
        <v>17273.900000000001</v>
      </c>
    </row>
    <row r="791" spans="2:31" x14ac:dyDescent="0.25">
      <c r="B791" s="1">
        <v>19000</v>
      </c>
      <c r="C791" s="2">
        <v>44833</v>
      </c>
      <c r="D791" s="1">
        <v>5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1950</v>
      </c>
      <c r="K791" s="1">
        <v>0</v>
      </c>
      <c r="L791" s="1">
        <v>50</v>
      </c>
      <c r="M791" s="1">
        <v>1135.0999999999999</v>
      </c>
      <c r="N791" s="1">
        <v>0</v>
      </c>
      <c r="O791" s="1">
        <v>0</v>
      </c>
      <c r="P791" s="1">
        <v>17273.900000000001</v>
      </c>
      <c r="Q791" s="1">
        <v>19000</v>
      </c>
      <c r="R791" s="1">
        <v>44833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2450</v>
      </c>
      <c r="Z791" s="1">
        <v>0</v>
      </c>
      <c r="AA791" s="1">
        <v>50</v>
      </c>
      <c r="AB791" s="1">
        <v>165</v>
      </c>
      <c r="AC791" s="1">
        <v>0</v>
      </c>
      <c r="AD791" s="1">
        <v>0</v>
      </c>
      <c r="AE791" s="1">
        <v>17273.900000000001</v>
      </c>
    </row>
    <row r="792" spans="2:31" x14ac:dyDescent="0.25">
      <c r="B792" s="1">
        <v>19000</v>
      </c>
      <c r="C792" s="2">
        <v>44924</v>
      </c>
      <c r="D792" s="1">
        <v>693</v>
      </c>
      <c r="E792" s="1">
        <v>16</v>
      </c>
      <c r="F792" s="1">
        <v>75</v>
      </c>
      <c r="G792" s="1">
        <v>24.31</v>
      </c>
      <c r="H792" s="1">
        <v>1665</v>
      </c>
      <c r="I792" s="1">
        <v>14.950000000000044</v>
      </c>
      <c r="J792" s="1">
        <v>1050</v>
      </c>
      <c r="K792" s="1">
        <v>2650</v>
      </c>
      <c r="L792" s="1">
        <v>50</v>
      </c>
      <c r="M792" s="1">
        <v>1633.3</v>
      </c>
      <c r="N792" s="1">
        <v>50</v>
      </c>
      <c r="O792" s="1">
        <v>1679.5</v>
      </c>
      <c r="P792" s="1">
        <v>17273.900000000001</v>
      </c>
      <c r="Q792" s="1">
        <v>19000</v>
      </c>
      <c r="R792" s="1">
        <v>44924</v>
      </c>
      <c r="S792" s="1">
        <v>887</v>
      </c>
      <c r="T792" s="1">
        <v>20</v>
      </c>
      <c r="U792" s="1">
        <v>66</v>
      </c>
      <c r="V792" s="1">
        <v>9.75</v>
      </c>
      <c r="W792" s="1">
        <v>538</v>
      </c>
      <c r="X792" s="1">
        <v>-20.450000000000045</v>
      </c>
      <c r="Y792" s="1">
        <v>27650</v>
      </c>
      <c r="Z792" s="1">
        <v>4000</v>
      </c>
      <c r="AA792" s="1">
        <v>50</v>
      </c>
      <c r="AB792" s="1">
        <v>525</v>
      </c>
      <c r="AC792" s="1">
        <v>50</v>
      </c>
      <c r="AD792" s="1">
        <v>549</v>
      </c>
      <c r="AE792" s="1">
        <v>17273.900000000001</v>
      </c>
    </row>
    <row r="793" spans="2:31" x14ac:dyDescent="0.25">
      <c r="B793" s="1">
        <v>19000</v>
      </c>
      <c r="C793" s="2">
        <v>45106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2050</v>
      </c>
      <c r="K793" s="1">
        <v>0</v>
      </c>
      <c r="L793" s="1">
        <v>250</v>
      </c>
      <c r="M793" s="1">
        <v>793.3</v>
      </c>
      <c r="N793" s="1">
        <v>0</v>
      </c>
      <c r="O793" s="1">
        <v>0</v>
      </c>
      <c r="P793" s="1">
        <v>17273.900000000001</v>
      </c>
      <c r="Q793" s="1">
        <v>19000</v>
      </c>
      <c r="R793" s="1">
        <v>45106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1800</v>
      </c>
      <c r="Z793" s="1">
        <v>0</v>
      </c>
      <c r="AA793" s="1">
        <v>1800</v>
      </c>
      <c r="AB793" s="1">
        <v>214.25</v>
      </c>
      <c r="AC793" s="1">
        <v>0</v>
      </c>
      <c r="AD793" s="1">
        <v>0</v>
      </c>
      <c r="AE793" s="1">
        <v>17273.900000000001</v>
      </c>
    </row>
    <row r="794" spans="2:31" x14ac:dyDescent="0.25">
      <c r="B794" s="1">
        <v>19000</v>
      </c>
      <c r="C794" s="2">
        <v>45288</v>
      </c>
      <c r="D794" s="1">
        <v>1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650</v>
      </c>
      <c r="K794" s="1">
        <v>0</v>
      </c>
      <c r="L794" s="1">
        <v>500</v>
      </c>
      <c r="M794" s="1">
        <v>745.05</v>
      </c>
      <c r="N794" s="1">
        <v>0</v>
      </c>
      <c r="O794" s="1">
        <v>0</v>
      </c>
      <c r="P794" s="1">
        <v>17273.900000000001</v>
      </c>
      <c r="Q794" s="1">
        <v>19000</v>
      </c>
      <c r="R794" s="1">
        <v>45288</v>
      </c>
      <c r="S794" s="1">
        <v>1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1550</v>
      </c>
      <c r="Z794" s="1">
        <v>100</v>
      </c>
      <c r="AA794" s="1">
        <v>50</v>
      </c>
      <c r="AB794" s="1">
        <v>475.05</v>
      </c>
      <c r="AC794" s="1">
        <v>50</v>
      </c>
      <c r="AD794" s="1">
        <v>3049.95</v>
      </c>
      <c r="AE794" s="1">
        <v>17273.900000000001</v>
      </c>
    </row>
    <row r="795" spans="2:31" x14ac:dyDescent="0.25">
      <c r="B795" s="1">
        <v>19000</v>
      </c>
      <c r="C795" s="2">
        <v>45470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1450</v>
      </c>
      <c r="K795" s="1">
        <v>0</v>
      </c>
      <c r="L795" s="1">
        <v>500</v>
      </c>
      <c r="M795" s="1">
        <v>674.05</v>
      </c>
      <c r="N795" s="1">
        <v>0</v>
      </c>
      <c r="O795" s="1">
        <v>0</v>
      </c>
      <c r="P795" s="1">
        <v>17273.900000000001</v>
      </c>
      <c r="Q795" s="1">
        <v>19000</v>
      </c>
      <c r="R795" s="1">
        <v>45470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900</v>
      </c>
      <c r="Z795" s="1">
        <v>0</v>
      </c>
      <c r="AA795" s="1">
        <v>900</v>
      </c>
      <c r="AB795" s="1">
        <v>703.7</v>
      </c>
      <c r="AC795" s="1">
        <v>0</v>
      </c>
      <c r="AD795" s="1">
        <v>0</v>
      </c>
      <c r="AE795" s="1">
        <v>17273.900000000001</v>
      </c>
    </row>
    <row r="796" spans="2:31" x14ac:dyDescent="0.25">
      <c r="B796" s="1">
        <v>19000</v>
      </c>
      <c r="C796" s="2">
        <v>45652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2300</v>
      </c>
      <c r="K796" s="1">
        <v>0</v>
      </c>
      <c r="L796" s="1">
        <v>500</v>
      </c>
      <c r="M796" s="1">
        <v>606.75</v>
      </c>
      <c r="N796" s="1">
        <v>0</v>
      </c>
      <c r="O796" s="1">
        <v>0</v>
      </c>
      <c r="P796" s="1">
        <v>17273.900000000001</v>
      </c>
      <c r="Q796" s="1">
        <v>19000</v>
      </c>
      <c r="R796" s="1">
        <v>45652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600</v>
      </c>
      <c r="Z796" s="1">
        <v>0</v>
      </c>
      <c r="AA796" s="1">
        <v>100</v>
      </c>
      <c r="AB796" s="1">
        <v>950</v>
      </c>
      <c r="AC796" s="1">
        <v>0</v>
      </c>
      <c r="AD796" s="1">
        <v>0</v>
      </c>
      <c r="AE796" s="1">
        <v>17273.900000000001</v>
      </c>
    </row>
    <row r="797" spans="2:31" x14ac:dyDescent="0.25">
      <c r="B797" s="1">
        <v>19000</v>
      </c>
      <c r="C797" s="2">
        <v>45834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2300</v>
      </c>
      <c r="K797" s="1">
        <v>0</v>
      </c>
      <c r="L797" s="1">
        <v>500</v>
      </c>
      <c r="M797" s="1">
        <v>540.29999999999995</v>
      </c>
      <c r="N797" s="1">
        <v>0</v>
      </c>
      <c r="O797" s="1">
        <v>0</v>
      </c>
      <c r="P797" s="1">
        <v>17273.900000000001</v>
      </c>
      <c r="Q797" s="1">
        <v>19000</v>
      </c>
      <c r="R797" s="1">
        <v>45834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400</v>
      </c>
      <c r="Z797" s="1">
        <v>0</v>
      </c>
      <c r="AA797" s="1">
        <v>400</v>
      </c>
      <c r="AB797" s="1">
        <v>1183.25</v>
      </c>
      <c r="AC797" s="1">
        <v>0</v>
      </c>
      <c r="AD797" s="1">
        <v>0</v>
      </c>
      <c r="AE797" s="1">
        <v>17273.900000000001</v>
      </c>
    </row>
    <row r="798" spans="2:31" x14ac:dyDescent="0.25">
      <c r="B798" s="1">
        <v>19000</v>
      </c>
      <c r="C798" s="2">
        <v>46015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2550</v>
      </c>
      <c r="K798" s="1">
        <v>0</v>
      </c>
      <c r="L798" s="1">
        <v>750</v>
      </c>
      <c r="M798" s="1">
        <v>472.3</v>
      </c>
      <c r="N798" s="1">
        <v>0</v>
      </c>
      <c r="O798" s="1">
        <v>0</v>
      </c>
      <c r="P798" s="1">
        <v>17273.900000000001</v>
      </c>
      <c r="Q798" s="1">
        <v>19000</v>
      </c>
      <c r="R798" s="1">
        <v>46015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50</v>
      </c>
      <c r="Z798" s="1">
        <v>100</v>
      </c>
      <c r="AA798" s="1">
        <v>50</v>
      </c>
      <c r="AB798" s="1">
        <v>1420</v>
      </c>
      <c r="AC798" s="1">
        <v>50</v>
      </c>
      <c r="AD798" s="1">
        <v>5569</v>
      </c>
      <c r="AE798" s="1">
        <v>17273.900000000001</v>
      </c>
    </row>
    <row r="799" spans="2:31" x14ac:dyDescent="0.25">
      <c r="B799" s="1">
        <v>19000</v>
      </c>
      <c r="C799" s="2">
        <v>46198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2550</v>
      </c>
      <c r="K799" s="1">
        <v>0</v>
      </c>
      <c r="L799" s="1">
        <v>750</v>
      </c>
      <c r="M799" s="1">
        <v>405.3</v>
      </c>
      <c r="N799" s="1">
        <v>0</v>
      </c>
      <c r="O799" s="1">
        <v>0</v>
      </c>
      <c r="P799" s="1">
        <v>17273.900000000001</v>
      </c>
      <c r="Q799" s="1">
        <v>19000</v>
      </c>
      <c r="R799" s="1">
        <v>46198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400</v>
      </c>
      <c r="Z799" s="1">
        <v>0</v>
      </c>
      <c r="AA799" s="1">
        <v>400</v>
      </c>
      <c r="AB799" s="1">
        <v>1648.25</v>
      </c>
      <c r="AC799" s="1">
        <v>0</v>
      </c>
      <c r="AD799" s="1">
        <v>0</v>
      </c>
      <c r="AE799" s="1">
        <v>17273.900000000001</v>
      </c>
    </row>
    <row r="800" spans="2:31" x14ac:dyDescent="0.25">
      <c r="B800" s="1">
        <v>19000</v>
      </c>
      <c r="C800" s="2">
        <v>46387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2550</v>
      </c>
      <c r="K800" s="1">
        <v>0</v>
      </c>
      <c r="L800" s="1">
        <v>750</v>
      </c>
      <c r="M800" s="1">
        <v>336.75</v>
      </c>
      <c r="N800" s="1">
        <v>0</v>
      </c>
      <c r="O800" s="1">
        <v>0</v>
      </c>
      <c r="P800" s="1">
        <v>17273.900000000001</v>
      </c>
      <c r="Q800" s="1">
        <v>19000</v>
      </c>
      <c r="R800" s="1">
        <v>46387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300</v>
      </c>
      <c r="AA800" s="1">
        <v>0</v>
      </c>
      <c r="AB800" s="1">
        <v>0</v>
      </c>
      <c r="AC800" s="1">
        <v>50</v>
      </c>
      <c r="AD800" s="1">
        <v>6444</v>
      </c>
      <c r="AE800" s="1">
        <v>17273.900000000001</v>
      </c>
    </row>
    <row r="801" spans="2:31" x14ac:dyDescent="0.25">
      <c r="B801" s="1">
        <v>19000</v>
      </c>
      <c r="C801" s="2">
        <v>44623</v>
      </c>
      <c r="D801" s="1">
        <v>3</v>
      </c>
      <c r="E801" s="1">
        <v>0</v>
      </c>
      <c r="F801" s="1">
        <v>1</v>
      </c>
      <c r="G801" s="1">
        <v>33.11</v>
      </c>
      <c r="H801" s="1">
        <v>1695.9</v>
      </c>
      <c r="I801" s="1">
        <v>80.900000000000091</v>
      </c>
      <c r="J801" s="1">
        <v>4000</v>
      </c>
      <c r="K801" s="1">
        <v>4450</v>
      </c>
      <c r="L801" s="1">
        <v>200</v>
      </c>
      <c r="M801" s="1">
        <v>1682.15</v>
      </c>
      <c r="N801" s="1">
        <v>150</v>
      </c>
      <c r="O801" s="1">
        <v>1718.5</v>
      </c>
      <c r="P801" s="1">
        <v>17273.900000000001</v>
      </c>
      <c r="Q801" s="1">
        <v>19000</v>
      </c>
      <c r="R801" s="1">
        <v>44623</v>
      </c>
      <c r="S801" s="1">
        <v>6036</v>
      </c>
      <c r="T801" s="1">
        <v>723</v>
      </c>
      <c r="U801" s="1">
        <v>3429</v>
      </c>
      <c r="V801" s="1">
        <v>21.4</v>
      </c>
      <c r="W801" s="1">
        <v>2.95</v>
      </c>
      <c r="X801" s="1">
        <v>-1.25</v>
      </c>
      <c r="Y801" s="1">
        <v>67800</v>
      </c>
      <c r="Z801" s="1">
        <v>277500</v>
      </c>
      <c r="AA801" s="1">
        <v>750</v>
      </c>
      <c r="AB801" s="1">
        <v>2.9</v>
      </c>
      <c r="AC801" s="1">
        <v>400</v>
      </c>
      <c r="AD801" s="1">
        <v>2.95</v>
      </c>
      <c r="AE801" s="1">
        <v>17273.900000000001</v>
      </c>
    </row>
    <row r="802" spans="2:31" x14ac:dyDescent="0.25">
      <c r="B802" s="1">
        <v>19050</v>
      </c>
      <c r="C802" s="2">
        <v>44623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2950</v>
      </c>
      <c r="K802" s="1">
        <v>2950</v>
      </c>
      <c r="L802" s="1">
        <v>200</v>
      </c>
      <c r="M802" s="1">
        <v>1727.25</v>
      </c>
      <c r="N802" s="1">
        <v>200</v>
      </c>
      <c r="O802" s="1">
        <v>1791.05</v>
      </c>
      <c r="P802" s="1">
        <v>17273.900000000001</v>
      </c>
      <c r="Q802" s="1">
        <v>19050</v>
      </c>
      <c r="R802" s="1">
        <v>44623</v>
      </c>
      <c r="S802" s="1">
        <v>58</v>
      </c>
      <c r="T802" s="1">
        <v>54</v>
      </c>
      <c r="U802" s="1">
        <v>93</v>
      </c>
      <c r="V802" s="1">
        <v>21.93</v>
      </c>
      <c r="W802" s="1">
        <v>3.2</v>
      </c>
      <c r="X802" s="1">
        <v>-4.9999999999999822E-2</v>
      </c>
      <c r="Y802" s="1">
        <v>81700</v>
      </c>
      <c r="Z802" s="1">
        <v>8150</v>
      </c>
      <c r="AA802" s="1">
        <v>100</v>
      </c>
      <c r="AB802" s="1">
        <v>2.9</v>
      </c>
      <c r="AC802" s="1">
        <v>50</v>
      </c>
      <c r="AD802" s="1">
        <v>3.25</v>
      </c>
      <c r="AE802" s="1">
        <v>17273.900000000001</v>
      </c>
    </row>
    <row r="803" spans="2:31" x14ac:dyDescent="0.25">
      <c r="B803" s="1">
        <v>19050</v>
      </c>
      <c r="C803" s="2">
        <v>44637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1750</v>
      </c>
      <c r="K803" s="1">
        <v>0</v>
      </c>
      <c r="L803" s="1">
        <v>1750</v>
      </c>
      <c r="M803" s="1">
        <v>1116.8499999999999</v>
      </c>
      <c r="N803" s="1">
        <v>0</v>
      </c>
      <c r="O803" s="1">
        <v>0</v>
      </c>
      <c r="P803" s="1">
        <v>17273.900000000001</v>
      </c>
      <c r="Q803" s="1">
        <v>19050</v>
      </c>
      <c r="R803" s="1">
        <v>44637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5100</v>
      </c>
      <c r="Z803" s="1">
        <v>2350</v>
      </c>
      <c r="AA803" s="1">
        <v>1500</v>
      </c>
      <c r="AB803" s="1">
        <v>3.25</v>
      </c>
      <c r="AC803" s="1">
        <v>600</v>
      </c>
      <c r="AD803" s="1">
        <v>54</v>
      </c>
      <c r="AE803" s="1">
        <v>17273.900000000001</v>
      </c>
    </row>
    <row r="804" spans="2:31" x14ac:dyDescent="0.25">
      <c r="B804" s="1">
        <v>19050</v>
      </c>
      <c r="C804" s="2">
        <v>44616</v>
      </c>
      <c r="D804" s="1">
        <v>5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8100</v>
      </c>
      <c r="K804" s="1">
        <v>6550</v>
      </c>
      <c r="L804" s="1">
        <v>50</v>
      </c>
      <c r="M804" s="1">
        <v>1754.05</v>
      </c>
      <c r="N804" s="1">
        <v>100</v>
      </c>
      <c r="O804" s="1">
        <v>1787.45</v>
      </c>
      <c r="P804" s="1">
        <v>17273.900000000001</v>
      </c>
      <c r="Q804" s="1">
        <v>19050</v>
      </c>
      <c r="R804" s="1">
        <v>44616</v>
      </c>
      <c r="S804" s="1">
        <v>324</v>
      </c>
      <c r="T804" s="1">
        <v>46</v>
      </c>
      <c r="U804" s="1">
        <v>21926</v>
      </c>
      <c r="V804" s="1">
        <v>28.95</v>
      </c>
      <c r="W804" s="1">
        <v>1</v>
      </c>
      <c r="X804" s="1">
        <v>-0.7</v>
      </c>
      <c r="Y804" s="1">
        <v>81250</v>
      </c>
      <c r="Z804" s="1">
        <v>19850</v>
      </c>
      <c r="AA804" s="1">
        <v>200</v>
      </c>
      <c r="AB804" s="1">
        <v>1</v>
      </c>
      <c r="AC804" s="1">
        <v>1100</v>
      </c>
      <c r="AD804" s="1">
        <v>1.05</v>
      </c>
      <c r="AE804" s="1">
        <v>17273.900000000001</v>
      </c>
    </row>
    <row r="805" spans="2:31" x14ac:dyDescent="0.25">
      <c r="B805" s="1">
        <v>0</v>
      </c>
      <c r="C805" s="2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19050</v>
      </c>
      <c r="R805" s="1">
        <v>44644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1600</v>
      </c>
      <c r="Z805" s="1">
        <v>1400</v>
      </c>
      <c r="AA805" s="1">
        <v>50</v>
      </c>
      <c r="AB805" s="1">
        <v>1.9</v>
      </c>
      <c r="AC805" s="1">
        <v>200</v>
      </c>
      <c r="AD805" s="1">
        <v>64.7</v>
      </c>
      <c r="AE805" s="1">
        <v>17273.900000000001</v>
      </c>
    </row>
    <row r="806" spans="2:31" x14ac:dyDescent="0.25">
      <c r="B806" s="1">
        <v>19050</v>
      </c>
      <c r="C806" s="2">
        <v>44651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4500</v>
      </c>
      <c r="K806" s="1">
        <v>3400</v>
      </c>
      <c r="L806" s="1">
        <v>1050</v>
      </c>
      <c r="M806" s="1">
        <v>1668.4</v>
      </c>
      <c r="N806" s="1">
        <v>650</v>
      </c>
      <c r="O806" s="1">
        <v>1892.55</v>
      </c>
      <c r="P806" s="1">
        <v>17273.900000000001</v>
      </c>
      <c r="Q806" s="1">
        <v>19050</v>
      </c>
      <c r="R806" s="1">
        <v>44651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5700</v>
      </c>
      <c r="Z806" s="1">
        <v>2500</v>
      </c>
      <c r="AA806" s="1">
        <v>300</v>
      </c>
      <c r="AB806" s="1">
        <v>13.45</v>
      </c>
      <c r="AC806" s="1">
        <v>300</v>
      </c>
      <c r="AD806" s="1">
        <v>23.95</v>
      </c>
      <c r="AE806" s="1">
        <v>17273.900000000001</v>
      </c>
    </row>
    <row r="807" spans="2:31" x14ac:dyDescent="0.25">
      <c r="B807" s="1">
        <v>0</v>
      </c>
      <c r="C807" s="2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19050</v>
      </c>
      <c r="R807" s="1">
        <v>44658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7250</v>
      </c>
      <c r="Z807" s="1">
        <v>0</v>
      </c>
      <c r="AA807" s="1">
        <v>1800</v>
      </c>
      <c r="AB807" s="1">
        <v>2</v>
      </c>
      <c r="AC807" s="1">
        <v>0</v>
      </c>
      <c r="AD807" s="1">
        <v>0</v>
      </c>
      <c r="AE807" s="1">
        <v>17273.900000000001</v>
      </c>
    </row>
    <row r="808" spans="2:31" x14ac:dyDescent="0.25">
      <c r="B808" s="1">
        <v>0</v>
      </c>
      <c r="C808" s="2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19050</v>
      </c>
      <c r="R808" s="1">
        <v>44664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50</v>
      </c>
      <c r="Z808" s="1">
        <v>0</v>
      </c>
      <c r="AA808" s="1">
        <v>50</v>
      </c>
      <c r="AB808" s="1">
        <v>1.3</v>
      </c>
      <c r="AC808" s="1">
        <v>0</v>
      </c>
      <c r="AD808" s="1">
        <v>0</v>
      </c>
      <c r="AE808" s="1">
        <v>17273.900000000001</v>
      </c>
    </row>
    <row r="809" spans="2:31" x14ac:dyDescent="0.25">
      <c r="B809" s="1">
        <v>19050</v>
      </c>
      <c r="C809" s="2">
        <v>44679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2500</v>
      </c>
      <c r="K809" s="1">
        <v>1850</v>
      </c>
      <c r="L809" s="1">
        <v>1750</v>
      </c>
      <c r="M809" s="1">
        <v>1501.7</v>
      </c>
      <c r="N809" s="1">
        <v>100</v>
      </c>
      <c r="O809" s="1">
        <v>1949</v>
      </c>
      <c r="P809" s="1">
        <v>17273.900000000001</v>
      </c>
      <c r="Q809" s="1">
        <v>19050</v>
      </c>
      <c r="R809" s="1">
        <v>44679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1850</v>
      </c>
      <c r="AA809" s="1">
        <v>0</v>
      </c>
      <c r="AB809" s="1">
        <v>0</v>
      </c>
      <c r="AC809" s="1">
        <v>100</v>
      </c>
      <c r="AD809" s="1">
        <v>149</v>
      </c>
      <c r="AE809" s="1">
        <v>17273.900000000001</v>
      </c>
    </row>
    <row r="810" spans="2:31" x14ac:dyDescent="0.25">
      <c r="B810" s="1">
        <v>19050</v>
      </c>
      <c r="C810" s="2">
        <v>44630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1850</v>
      </c>
      <c r="K810" s="1">
        <v>1850</v>
      </c>
      <c r="L810" s="1">
        <v>100</v>
      </c>
      <c r="M810" s="1">
        <v>1622.95</v>
      </c>
      <c r="N810" s="1">
        <v>1750</v>
      </c>
      <c r="O810" s="1">
        <v>1889.05</v>
      </c>
      <c r="P810" s="1">
        <v>17273.900000000001</v>
      </c>
      <c r="Q810" s="1">
        <v>19050</v>
      </c>
      <c r="R810" s="1">
        <v>44630</v>
      </c>
      <c r="S810" s="1">
        <v>13</v>
      </c>
      <c r="T810" s="1">
        <v>0</v>
      </c>
      <c r="U810" s="1">
        <v>2</v>
      </c>
      <c r="V810" s="1">
        <v>19.25</v>
      </c>
      <c r="W810" s="1">
        <v>6</v>
      </c>
      <c r="X810" s="1">
        <v>-13.95</v>
      </c>
      <c r="Y810" s="1">
        <v>7900</v>
      </c>
      <c r="Z810" s="1">
        <v>3650</v>
      </c>
      <c r="AA810" s="1">
        <v>100</v>
      </c>
      <c r="AB810" s="1">
        <v>6</v>
      </c>
      <c r="AC810" s="1">
        <v>300</v>
      </c>
      <c r="AD810" s="1">
        <v>9.9499999999999993</v>
      </c>
      <c r="AE810" s="1">
        <v>17273.900000000001</v>
      </c>
    </row>
    <row r="811" spans="2:31" x14ac:dyDescent="0.25">
      <c r="B811" s="1">
        <v>19100</v>
      </c>
      <c r="C811" s="2">
        <v>44623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2950</v>
      </c>
      <c r="K811" s="1">
        <v>2950</v>
      </c>
      <c r="L811" s="1">
        <v>200</v>
      </c>
      <c r="M811" s="1">
        <v>1778</v>
      </c>
      <c r="N811" s="1">
        <v>200</v>
      </c>
      <c r="O811" s="1">
        <v>1843.4</v>
      </c>
      <c r="P811" s="1">
        <v>17273.900000000001</v>
      </c>
      <c r="Q811" s="1">
        <v>19100</v>
      </c>
      <c r="R811" s="1">
        <v>44623</v>
      </c>
      <c r="S811" s="1">
        <v>60</v>
      </c>
      <c r="T811" s="1">
        <v>50</v>
      </c>
      <c r="U811" s="1">
        <v>132</v>
      </c>
      <c r="V811" s="1">
        <v>22.46</v>
      </c>
      <c r="W811" s="1">
        <v>2.85</v>
      </c>
      <c r="X811" s="1">
        <v>-1.2499999999999996</v>
      </c>
      <c r="Y811" s="1">
        <v>59250</v>
      </c>
      <c r="Z811" s="1">
        <v>11450</v>
      </c>
      <c r="AA811" s="1">
        <v>100</v>
      </c>
      <c r="AB811" s="1">
        <v>2.6</v>
      </c>
      <c r="AC811" s="1">
        <v>200</v>
      </c>
      <c r="AD811" s="1">
        <v>2.9</v>
      </c>
      <c r="AE811" s="1">
        <v>17273.900000000001</v>
      </c>
    </row>
    <row r="812" spans="2:31" x14ac:dyDescent="0.25">
      <c r="B812" s="1">
        <v>0</v>
      </c>
      <c r="C812" s="2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19100</v>
      </c>
      <c r="R812" s="1">
        <v>44644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2000</v>
      </c>
      <c r="Z812" s="1">
        <v>900</v>
      </c>
      <c r="AA812" s="1">
        <v>500</v>
      </c>
      <c r="AB812" s="1">
        <v>8.75</v>
      </c>
      <c r="AC812" s="1">
        <v>300</v>
      </c>
      <c r="AD812" s="1">
        <v>27.9</v>
      </c>
      <c r="AE812" s="1">
        <v>17273.900000000001</v>
      </c>
    </row>
    <row r="813" spans="2:31" x14ac:dyDescent="0.25">
      <c r="B813" s="1">
        <v>19100</v>
      </c>
      <c r="C813" s="2">
        <v>44637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1750</v>
      </c>
      <c r="K813" s="1">
        <v>0</v>
      </c>
      <c r="L813" s="1">
        <v>1750</v>
      </c>
      <c r="M813" s="1">
        <v>1147.3499999999999</v>
      </c>
      <c r="N813" s="1">
        <v>0</v>
      </c>
      <c r="O813" s="1">
        <v>0</v>
      </c>
      <c r="P813" s="1">
        <v>17273.900000000001</v>
      </c>
      <c r="Q813" s="1">
        <v>19100</v>
      </c>
      <c r="R813" s="1">
        <v>44637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20150</v>
      </c>
      <c r="Z813" s="1">
        <v>3550</v>
      </c>
      <c r="AA813" s="1">
        <v>600</v>
      </c>
      <c r="AB813" s="1">
        <v>5.25</v>
      </c>
      <c r="AC813" s="1">
        <v>600</v>
      </c>
      <c r="AD813" s="1">
        <v>27.4</v>
      </c>
      <c r="AE813" s="1">
        <v>17273.900000000001</v>
      </c>
    </row>
    <row r="814" spans="2:31" x14ac:dyDescent="0.25">
      <c r="B814" s="1">
        <v>19100</v>
      </c>
      <c r="C814" s="2">
        <v>44616</v>
      </c>
      <c r="D814" s="1">
        <v>53</v>
      </c>
      <c r="E814" s="1">
        <v>0</v>
      </c>
      <c r="F814" s="1">
        <v>8</v>
      </c>
      <c r="G814" s="1">
        <v>0</v>
      </c>
      <c r="H814" s="1">
        <v>1785</v>
      </c>
      <c r="I814" s="1">
        <v>25.150000000000091</v>
      </c>
      <c r="J814" s="1">
        <v>8350</v>
      </c>
      <c r="K814" s="1">
        <v>6600</v>
      </c>
      <c r="L814" s="1">
        <v>50</v>
      </c>
      <c r="M814" s="1">
        <v>1786.15</v>
      </c>
      <c r="N814" s="1">
        <v>200</v>
      </c>
      <c r="O814" s="1">
        <v>1833.45</v>
      </c>
      <c r="P814" s="1">
        <v>17273.900000000001</v>
      </c>
      <c r="Q814" s="1">
        <v>19100</v>
      </c>
      <c r="R814" s="1">
        <v>44616</v>
      </c>
      <c r="S814" s="1">
        <v>3782</v>
      </c>
      <c r="T814" s="1">
        <v>1820</v>
      </c>
      <c r="U814" s="1">
        <v>10609</v>
      </c>
      <c r="V814" s="1">
        <v>29.14</v>
      </c>
      <c r="W814" s="1">
        <v>0.95</v>
      </c>
      <c r="X814" s="1">
        <v>-0.60000000000000009</v>
      </c>
      <c r="Y814" s="1">
        <v>159700</v>
      </c>
      <c r="Z814" s="1">
        <v>53750</v>
      </c>
      <c r="AA814" s="1">
        <v>350</v>
      </c>
      <c r="AB814" s="1">
        <v>0.9</v>
      </c>
      <c r="AC814" s="1">
        <v>7600</v>
      </c>
      <c r="AD814" s="1">
        <v>0.95</v>
      </c>
      <c r="AE814" s="1">
        <v>17273.900000000001</v>
      </c>
    </row>
    <row r="815" spans="2:31" x14ac:dyDescent="0.25">
      <c r="B815" s="1">
        <v>19100</v>
      </c>
      <c r="C815" s="2">
        <v>44651</v>
      </c>
      <c r="D815" s="1">
        <v>16</v>
      </c>
      <c r="E815" s="1">
        <v>0</v>
      </c>
      <c r="F815" s="1">
        <v>1</v>
      </c>
      <c r="G815" s="1">
        <v>27.74</v>
      </c>
      <c r="H815" s="1">
        <v>1765</v>
      </c>
      <c r="I815" s="1">
        <v>25</v>
      </c>
      <c r="J815" s="1">
        <v>7300</v>
      </c>
      <c r="K815" s="1">
        <v>4700</v>
      </c>
      <c r="L815" s="1">
        <v>100</v>
      </c>
      <c r="M815" s="1">
        <v>1743.75</v>
      </c>
      <c r="N815" s="1">
        <v>50</v>
      </c>
      <c r="O815" s="1">
        <v>1805.55</v>
      </c>
      <c r="P815" s="1">
        <v>17273.900000000001</v>
      </c>
      <c r="Q815" s="1">
        <v>19100</v>
      </c>
      <c r="R815" s="1">
        <v>44651</v>
      </c>
      <c r="S815" s="1">
        <v>285</v>
      </c>
      <c r="T815" s="1">
        <v>53</v>
      </c>
      <c r="U815" s="1">
        <v>109</v>
      </c>
      <c r="V815" s="1">
        <v>16.190000000000001</v>
      </c>
      <c r="W815" s="1">
        <v>19.7</v>
      </c>
      <c r="X815" s="1">
        <v>-2.8500000000000014</v>
      </c>
      <c r="Y815" s="1">
        <v>16650</v>
      </c>
      <c r="Z815" s="1">
        <v>4300</v>
      </c>
      <c r="AA815" s="1">
        <v>100</v>
      </c>
      <c r="AB815" s="1">
        <v>18.5</v>
      </c>
      <c r="AC815" s="1">
        <v>50</v>
      </c>
      <c r="AD815" s="1">
        <v>19.7</v>
      </c>
      <c r="AE815" s="1">
        <v>17273.900000000001</v>
      </c>
    </row>
    <row r="816" spans="2:31" x14ac:dyDescent="0.25">
      <c r="B816" s="1">
        <v>0</v>
      </c>
      <c r="C816" s="2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19100</v>
      </c>
      <c r="R816" s="1">
        <v>44658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9050</v>
      </c>
      <c r="Z816" s="1">
        <v>0</v>
      </c>
      <c r="AA816" s="1">
        <v>1800</v>
      </c>
      <c r="AB816" s="1">
        <v>2.85</v>
      </c>
      <c r="AC816" s="1">
        <v>0</v>
      </c>
      <c r="AD816" s="1">
        <v>0</v>
      </c>
      <c r="AE816" s="1">
        <v>17273.900000000001</v>
      </c>
    </row>
    <row r="817" spans="2:31" x14ac:dyDescent="0.25">
      <c r="B817" s="1">
        <v>0</v>
      </c>
      <c r="C817" s="2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19100</v>
      </c>
      <c r="R817" s="1">
        <v>44664</v>
      </c>
      <c r="S817" s="1">
        <v>1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9000</v>
      </c>
      <c r="Z817" s="1">
        <v>50</v>
      </c>
      <c r="AA817" s="1">
        <v>600</v>
      </c>
      <c r="AB817" s="1">
        <v>2.9</v>
      </c>
      <c r="AC817" s="1">
        <v>50</v>
      </c>
      <c r="AD817" s="1">
        <v>200</v>
      </c>
      <c r="AE817" s="1">
        <v>17273.900000000001</v>
      </c>
    </row>
    <row r="818" spans="2:31" x14ac:dyDescent="0.25">
      <c r="B818" s="1">
        <v>19100</v>
      </c>
      <c r="C818" s="2">
        <v>44679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3650</v>
      </c>
      <c r="K818" s="1">
        <v>3750</v>
      </c>
      <c r="L818" s="1">
        <v>100</v>
      </c>
      <c r="M818" s="1">
        <v>1698.35</v>
      </c>
      <c r="N818" s="1">
        <v>100</v>
      </c>
      <c r="O818" s="1">
        <v>1809.15</v>
      </c>
      <c r="P818" s="1">
        <v>17273.900000000001</v>
      </c>
      <c r="Q818" s="1">
        <v>19100</v>
      </c>
      <c r="R818" s="1">
        <v>44679</v>
      </c>
      <c r="S818" s="1">
        <v>8</v>
      </c>
      <c r="T818" s="1">
        <v>7</v>
      </c>
      <c r="U818" s="1">
        <v>15</v>
      </c>
      <c r="V818" s="1">
        <v>15.28</v>
      </c>
      <c r="W818" s="1">
        <v>63.1</v>
      </c>
      <c r="X818" s="1">
        <v>5.1499999999999986</v>
      </c>
      <c r="Y818" s="1">
        <v>12800</v>
      </c>
      <c r="Z818" s="1">
        <v>5750</v>
      </c>
      <c r="AA818" s="1">
        <v>50</v>
      </c>
      <c r="AB818" s="1">
        <v>55.35</v>
      </c>
      <c r="AC818" s="1">
        <v>50</v>
      </c>
      <c r="AD818" s="1">
        <v>59.65</v>
      </c>
      <c r="AE818" s="1">
        <v>17273.900000000001</v>
      </c>
    </row>
    <row r="819" spans="2:31" x14ac:dyDescent="0.25">
      <c r="B819" s="1">
        <v>19100</v>
      </c>
      <c r="C819" s="2">
        <v>44630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1850</v>
      </c>
      <c r="K819" s="1">
        <v>1850</v>
      </c>
      <c r="L819" s="1">
        <v>100</v>
      </c>
      <c r="M819" s="1">
        <v>1666.8</v>
      </c>
      <c r="N819" s="1">
        <v>100</v>
      </c>
      <c r="O819" s="1">
        <v>1998.2</v>
      </c>
      <c r="P819" s="1">
        <v>17273.900000000001</v>
      </c>
      <c r="Q819" s="1">
        <v>19100</v>
      </c>
      <c r="R819" s="1">
        <v>44630</v>
      </c>
      <c r="S819" s="1">
        <v>1</v>
      </c>
      <c r="T819" s="1">
        <v>1</v>
      </c>
      <c r="U819" s="1">
        <v>2</v>
      </c>
      <c r="V819" s="1">
        <v>19.73</v>
      </c>
      <c r="W819" s="1">
        <v>6.05</v>
      </c>
      <c r="X819" s="1">
        <v>-218.5</v>
      </c>
      <c r="Y819" s="1">
        <v>9450</v>
      </c>
      <c r="Z819" s="1">
        <v>4800</v>
      </c>
      <c r="AA819" s="1">
        <v>50</v>
      </c>
      <c r="AB819" s="1">
        <v>4</v>
      </c>
      <c r="AC819" s="1">
        <v>50</v>
      </c>
      <c r="AD819" s="1">
        <v>7.4</v>
      </c>
      <c r="AE819" s="1">
        <v>17273.900000000001</v>
      </c>
    </row>
    <row r="820" spans="2:31" x14ac:dyDescent="0.25">
      <c r="B820" s="1">
        <v>19150</v>
      </c>
      <c r="C820" s="2">
        <v>44623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3750</v>
      </c>
      <c r="K820" s="1">
        <v>3750</v>
      </c>
      <c r="L820" s="1">
        <v>750</v>
      </c>
      <c r="M820" s="1">
        <v>1777.4</v>
      </c>
      <c r="N820" s="1">
        <v>950</v>
      </c>
      <c r="O820" s="1">
        <v>2158.8000000000002</v>
      </c>
      <c r="P820" s="1">
        <v>17273.900000000001</v>
      </c>
      <c r="Q820" s="1">
        <v>19150</v>
      </c>
      <c r="R820" s="1">
        <v>44623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45050</v>
      </c>
      <c r="Z820" s="1">
        <v>5650</v>
      </c>
      <c r="AA820" s="1">
        <v>600</v>
      </c>
      <c r="AB820" s="1">
        <v>2.2000000000000002</v>
      </c>
      <c r="AC820" s="1">
        <v>600</v>
      </c>
      <c r="AD820" s="1">
        <v>3.9</v>
      </c>
      <c r="AE820" s="1">
        <v>17273.900000000001</v>
      </c>
    </row>
    <row r="821" spans="2:31" x14ac:dyDescent="0.25">
      <c r="B821" s="1">
        <v>19150</v>
      </c>
      <c r="C821" s="2">
        <v>44630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1850</v>
      </c>
      <c r="K821" s="1">
        <v>1850</v>
      </c>
      <c r="L821" s="1">
        <v>100</v>
      </c>
      <c r="M821" s="1">
        <v>1716.75</v>
      </c>
      <c r="N821" s="1">
        <v>100</v>
      </c>
      <c r="O821" s="1">
        <v>1989.35</v>
      </c>
      <c r="P821" s="1">
        <v>17273.900000000001</v>
      </c>
      <c r="Q821" s="1">
        <v>19150</v>
      </c>
      <c r="R821" s="1">
        <v>44630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4250</v>
      </c>
      <c r="Z821" s="1">
        <v>3250</v>
      </c>
      <c r="AA821" s="1">
        <v>600</v>
      </c>
      <c r="AB821" s="1">
        <v>2.5499999999999998</v>
      </c>
      <c r="AC821" s="1">
        <v>300</v>
      </c>
      <c r="AD821" s="1">
        <v>12</v>
      </c>
      <c r="AE821" s="1">
        <v>17273.900000000001</v>
      </c>
    </row>
    <row r="822" spans="2:31" x14ac:dyDescent="0.25">
      <c r="B822" s="1">
        <v>19150</v>
      </c>
      <c r="C822" s="2">
        <v>44637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1750</v>
      </c>
      <c r="K822" s="1">
        <v>0</v>
      </c>
      <c r="L822" s="1">
        <v>1750</v>
      </c>
      <c r="M822" s="1">
        <v>1186.55</v>
      </c>
      <c r="N822" s="1">
        <v>0</v>
      </c>
      <c r="O822" s="1">
        <v>0</v>
      </c>
      <c r="P822" s="1">
        <v>17273.900000000001</v>
      </c>
      <c r="Q822" s="1">
        <v>19150</v>
      </c>
      <c r="R822" s="1">
        <v>44637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6350</v>
      </c>
      <c r="Z822" s="1">
        <v>300</v>
      </c>
      <c r="AA822" s="1">
        <v>900</v>
      </c>
      <c r="AB822" s="1">
        <v>2.25</v>
      </c>
      <c r="AC822" s="1">
        <v>300</v>
      </c>
      <c r="AD822" s="1">
        <v>49</v>
      </c>
      <c r="AE822" s="1">
        <v>17273.900000000001</v>
      </c>
    </row>
    <row r="823" spans="2:31" x14ac:dyDescent="0.25">
      <c r="B823" s="1">
        <v>0</v>
      </c>
      <c r="C823" s="2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19150</v>
      </c>
      <c r="R823" s="1">
        <v>44644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200</v>
      </c>
      <c r="Z823" s="1">
        <v>0</v>
      </c>
      <c r="AA823" s="1">
        <v>200</v>
      </c>
      <c r="AB823" s="1">
        <v>0.1</v>
      </c>
      <c r="AC823" s="1">
        <v>0</v>
      </c>
      <c r="AD823" s="1">
        <v>0</v>
      </c>
      <c r="AE823" s="1">
        <v>17273.900000000001</v>
      </c>
    </row>
    <row r="824" spans="2:31" x14ac:dyDescent="0.25">
      <c r="B824" s="1">
        <v>19150</v>
      </c>
      <c r="C824" s="2">
        <v>44651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5650</v>
      </c>
      <c r="K824" s="1">
        <v>3400</v>
      </c>
      <c r="L824" s="1">
        <v>1100</v>
      </c>
      <c r="M824" s="1">
        <v>1763.1</v>
      </c>
      <c r="N824" s="1">
        <v>650</v>
      </c>
      <c r="O824" s="1">
        <v>1967.6</v>
      </c>
      <c r="P824" s="1">
        <v>17273.900000000001</v>
      </c>
      <c r="Q824" s="1">
        <v>19150</v>
      </c>
      <c r="R824" s="1">
        <v>44651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8400</v>
      </c>
      <c r="Z824" s="1">
        <v>3350</v>
      </c>
      <c r="AA824" s="1">
        <v>1500</v>
      </c>
      <c r="AB824" s="1">
        <v>12.65</v>
      </c>
      <c r="AC824" s="1">
        <v>600</v>
      </c>
      <c r="AD824" s="1">
        <v>30</v>
      </c>
      <c r="AE824" s="1">
        <v>17273.900000000001</v>
      </c>
    </row>
    <row r="825" spans="2:31" x14ac:dyDescent="0.25">
      <c r="B825" s="1">
        <v>19150</v>
      </c>
      <c r="C825" s="2">
        <v>44679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2450</v>
      </c>
      <c r="K825" s="1">
        <v>1850</v>
      </c>
      <c r="L825" s="1">
        <v>1750</v>
      </c>
      <c r="M825" s="1">
        <v>1551.1</v>
      </c>
      <c r="N825" s="1">
        <v>100</v>
      </c>
      <c r="O825" s="1">
        <v>2049</v>
      </c>
      <c r="P825" s="1">
        <v>17273.900000000001</v>
      </c>
      <c r="Q825" s="1">
        <v>19150</v>
      </c>
      <c r="R825" s="1">
        <v>44679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1850</v>
      </c>
      <c r="AA825" s="1">
        <v>0</v>
      </c>
      <c r="AB825" s="1">
        <v>0</v>
      </c>
      <c r="AC825" s="1">
        <v>100</v>
      </c>
      <c r="AD825" s="1">
        <v>99</v>
      </c>
      <c r="AE825" s="1">
        <v>17273.900000000001</v>
      </c>
    </row>
    <row r="826" spans="2:31" x14ac:dyDescent="0.25">
      <c r="B826" s="1">
        <v>19150</v>
      </c>
      <c r="C826" s="2">
        <v>44616</v>
      </c>
      <c r="D826" s="1">
        <v>1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9300</v>
      </c>
      <c r="K826" s="1">
        <v>6850</v>
      </c>
      <c r="L826" s="1">
        <v>1250</v>
      </c>
      <c r="M826" s="1">
        <v>1817.05</v>
      </c>
      <c r="N826" s="1">
        <v>600</v>
      </c>
      <c r="O826" s="1">
        <v>1914.2</v>
      </c>
      <c r="P826" s="1">
        <v>17273.900000000001</v>
      </c>
      <c r="Q826" s="1">
        <v>19150</v>
      </c>
      <c r="R826" s="1">
        <v>44616</v>
      </c>
      <c r="S826" s="1">
        <v>712</v>
      </c>
      <c r="T826" s="1">
        <v>-334</v>
      </c>
      <c r="U826" s="1">
        <v>4377</v>
      </c>
      <c r="V826" s="1">
        <v>30.34</v>
      </c>
      <c r="W826" s="1">
        <v>0.9</v>
      </c>
      <c r="X826" s="1">
        <v>-0.85</v>
      </c>
      <c r="Y826" s="1">
        <v>59850</v>
      </c>
      <c r="Z826" s="1">
        <v>19400</v>
      </c>
      <c r="AA826" s="1">
        <v>200</v>
      </c>
      <c r="AB826" s="1">
        <v>0.9</v>
      </c>
      <c r="AC826" s="1">
        <v>250</v>
      </c>
      <c r="AD826" s="1">
        <v>0.95</v>
      </c>
      <c r="AE826" s="1">
        <v>17273.900000000001</v>
      </c>
    </row>
    <row r="827" spans="2:31" x14ac:dyDescent="0.25">
      <c r="B827" s="1">
        <v>19200</v>
      </c>
      <c r="C827" s="2">
        <v>44616</v>
      </c>
      <c r="D827" s="1">
        <v>45</v>
      </c>
      <c r="E827" s="1">
        <v>0</v>
      </c>
      <c r="F827" s="1">
        <v>2</v>
      </c>
      <c r="G827" s="1">
        <v>0</v>
      </c>
      <c r="H827" s="1">
        <v>1883.95</v>
      </c>
      <c r="I827" s="1">
        <v>123.95000000000005</v>
      </c>
      <c r="J827" s="1">
        <v>8150</v>
      </c>
      <c r="K827" s="1">
        <v>6700</v>
      </c>
      <c r="L827" s="1">
        <v>100</v>
      </c>
      <c r="M827" s="1">
        <v>1910.15</v>
      </c>
      <c r="N827" s="1">
        <v>100</v>
      </c>
      <c r="O827" s="1">
        <v>1930.25</v>
      </c>
      <c r="P827" s="1">
        <v>17273.900000000001</v>
      </c>
      <c r="Q827" s="1">
        <v>19200</v>
      </c>
      <c r="R827" s="1">
        <v>44616</v>
      </c>
      <c r="S827" s="1">
        <v>3181</v>
      </c>
      <c r="T827" s="1">
        <v>543</v>
      </c>
      <c r="U827" s="1">
        <v>9836</v>
      </c>
      <c r="V827" s="1">
        <v>30.51</v>
      </c>
      <c r="W827" s="1">
        <v>0.9</v>
      </c>
      <c r="X827" s="1">
        <v>-0.6</v>
      </c>
      <c r="Y827" s="1">
        <v>108650</v>
      </c>
      <c r="Z827" s="1">
        <v>25200</v>
      </c>
      <c r="AA827" s="1">
        <v>600</v>
      </c>
      <c r="AB827" s="1">
        <v>0.9</v>
      </c>
      <c r="AC827" s="1">
        <v>500</v>
      </c>
      <c r="AD827" s="1">
        <v>0.95</v>
      </c>
      <c r="AE827" s="1">
        <v>17273.900000000001</v>
      </c>
    </row>
    <row r="828" spans="2:31" x14ac:dyDescent="0.25">
      <c r="B828" s="1">
        <v>19200</v>
      </c>
      <c r="C828" s="2">
        <v>44623</v>
      </c>
      <c r="D828" s="1">
        <v>1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2950</v>
      </c>
      <c r="K828" s="1">
        <v>3000</v>
      </c>
      <c r="L828" s="1">
        <v>200</v>
      </c>
      <c r="M828" s="1">
        <v>1881.95</v>
      </c>
      <c r="N828" s="1">
        <v>100</v>
      </c>
      <c r="O828" s="1">
        <v>1929.8</v>
      </c>
      <c r="P828" s="1">
        <v>17273.900000000001</v>
      </c>
      <c r="Q828" s="1">
        <v>19200</v>
      </c>
      <c r="R828" s="1">
        <v>44623</v>
      </c>
      <c r="S828" s="1">
        <v>129</v>
      </c>
      <c r="T828" s="1">
        <v>18</v>
      </c>
      <c r="U828" s="1">
        <v>52</v>
      </c>
      <c r="V828" s="1">
        <v>23.12</v>
      </c>
      <c r="W828" s="1">
        <v>2.5499999999999998</v>
      </c>
      <c r="X828" s="1">
        <v>-1.1500000000000004</v>
      </c>
      <c r="Y828" s="1">
        <v>74550</v>
      </c>
      <c r="Z828" s="1">
        <v>10900</v>
      </c>
      <c r="AA828" s="1">
        <v>50</v>
      </c>
      <c r="AB828" s="1">
        <v>2.4500000000000002</v>
      </c>
      <c r="AC828" s="1">
        <v>50</v>
      </c>
      <c r="AD828" s="1">
        <v>2.6</v>
      </c>
      <c r="AE828" s="1">
        <v>17273.900000000001</v>
      </c>
    </row>
    <row r="829" spans="2:31" x14ac:dyDescent="0.25">
      <c r="B829" s="1">
        <v>19200</v>
      </c>
      <c r="C829" s="2">
        <v>44630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1850</v>
      </c>
      <c r="K829" s="1">
        <v>1850</v>
      </c>
      <c r="L829" s="1">
        <v>100</v>
      </c>
      <c r="M829" s="1">
        <v>1764.25</v>
      </c>
      <c r="N829" s="1">
        <v>100</v>
      </c>
      <c r="O829" s="1">
        <v>2037.95</v>
      </c>
      <c r="P829" s="1">
        <v>17273.900000000001</v>
      </c>
      <c r="Q829" s="1">
        <v>19200</v>
      </c>
      <c r="R829" s="1">
        <v>44630</v>
      </c>
      <c r="S829" s="1">
        <v>10</v>
      </c>
      <c r="T829" s="1">
        <v>3</v>
      </c>
      <c r="U829" s="1">
        <v>14</v>
      </c>
      <c r="V829" s="1">
        <v>21.53</v>
      </c>
      <c r="W829" s="1">
        <v>5.05</v>
      </c>
      <c r="X829" s="1">
        <v>-9.9499999999999993</v>
      </c>
      <c r="Y829" s="1">
        <v>13000</v>
      </c>
      <c r="Z829" s="1">
        <v>7950</v>
      </c>
      <c r="AA829" s="1">
        <v>500</v>
      </c>
      <c r="AB829" s="1">
        <v>5</v>
      </c>
      <c r="AC829" s="1">
        <v>50</v>
      </c>
      <c r="AD829" s="1">
        <v>6.95</v>
      </c>
      <c r="AE829" s="1">
        <v>17273.900000000001</v>
      </c>
    </row>
    <row r="830" spans="2:31" x14ac:dyDescent="0.25">
      <c r="B830" s="1">
        <v>19200</v>
      </c>
      <c r="C830" s="2">
        <v>44637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1750</v>
      </c>
      <c r="K830" s="1">
        <v>0</v>
      </c>
      <c r="L830" s="1">
        <v>1750</v>
      </c>
      <c r="M830" s="1">
        <v>1231.7</v>
      </c>
      <c r="N830" s="1">
        <v>0</v>
      </c>
      <c r="O830" s="1">
        <v>0</v>
      </c>
      <c r="P830" s="1">
        <v>17273.900000000001</v>
      </c>
      <c r="Q830" s="1">
        <v>19200</v>
      </c>
      <c r="R830" s="1">
        <v>44637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19550</v>
      </c>
      <c r="Z830" s="1">
        <v>1200</v>
      </c>
      <c r="AA830" s="1">
        <v>600</v>
      </c>
      <c r="AB830" s="1">
        <v>4.0999999999999996</v>
      </c>
      <c r="AC830" s="1">
        <v>600</v>
      </c>
      <c r="AD830" s="1">
        <v>41.8</v>
      </c>
      <c r="AE830" s="1">
        <v>17273.900000000001</v>
      </c>
    </row>
    <row r="831" spans="2:31" x14ac:dyDescent="0.25">
      <c r="B831" s="1">
        <v>0</v>
      </c>
      <c r="C831" s="2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19200</v>
      </c>
      <c r="R831" s="1">
        <v>44644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3000</v>
      </c>
      <c r="Z831" s="1">
        <v>0</v>
      </c>
      <c r="AA831" s="1">
        <v>600</v>
      </c>
      <c r="AB831" s="1">
        <v>5</v>
      </c>
      <c r="AC831" s="1">
        <v>0</v>
      </c>
      <c r="AD831" s="1">
        <v>0</v>
      </c>
      <c r="AE831" s="1">
        <v>17273.900000000001</v>
      </c>
    </row>
    <row r="832" spans="2:31" x14ac:dyDescent="0.25">
      <c r="B832" s="1">
        <v>19200</v>
      </c>
      <c r="C832" s="2">
        <v>44651</v>
      </c>
      <c r="D832" s="1">
        <v>11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4700</v>
      </c>
      <c r="K832" s="1">
        <v>4700</v>
      </c>
      <c r="L832" s="1">
        <v>100</v>
      </c>
      <c r="M832" s="1">
        <v>1840.1</v>
      </c>
      <c r="N832" s="1">
        <v>100</v>
      </c>
      <c r="O832" s="1">
        <v>1921.25</v>
      </c>
      <c r="P832" s="1">
        <v>17273.900000000001</v>
      </c>
      <c r="Q832" s="1">
        <v>19200</v>
      </c>
      <c r="R832" s="1">
        <v>44651</v>
      </c>
      <c r="S832" s="1">
        <v>420</v>
      </c>
      <c r="T832" s="1">
        <v>41</v>
      </c>
      <c r="U832" s="1">
        <v>189</v>
      </c>
      <c r="V832" s="1">
        <v>16.16</v>
      </c>
      <c r="W832" s="1">
        <v>15.1</v>
      </c>
      <c r="X832" s="1">
        <v>-4.1500000000000004</v>
      </c>
      <c r="Y832" s="1">
        <v>41900</v>
      </c>
      <c r="Z832" s="1">
        <v>15150</v>
      </c>
      <c r="AA832" s="1">
        <v>50</v>
      </c>
      <c r="AB832" s="1">
        <v>15.05</v>
      </c>
      <c r="AC832" s="1">
        <v>50</v>
      </c>
      <c r="AD832" s="1">
        <v>15.95</v>
      </c>
      <c r="AE832" s="1">
        <v>17273.900000000001</v>
      </c>
    </row>
    <row r="833" spans="2:31" x14ac:dyDescent="0.25">
      <c r="B833" s="1">
        <v>19200</v>
      </c>
      <c r="C833" s="2">
        <v>44679</v>
      </c>
      <c r="D833" s="1">
        <v>1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3750</v>
      </c>
      <c r="K833" s="1">
        <v>1950</v>
      </c>
      <c r="L833" s="1">
        <v>100</v>
      </c>
      <c r="M833" s="1">
        <v>1775.95</v>
      </c>
      <c r="N833" s="1">
        <v>100</v>
      </c>
      <c r="O833" s="1">
        <v>1950.25</v>
      </c>
      <c r="P833" s="1">
        <v>17273.900000000001</v>
      </c>
      <c r="Q833" s="1">
        <v>19200</v>
      </c>
      <c r="R833" s="1">
        <v>44679</v>
      </c>
      <c r="S833" s="1">
        <v>0</v>
      </c>
      <c r="T833" s="1">
        <v>0</v>
      </c>
      <c r="U833" s="1">
        <v>0</v>
      </c>
      <c r="V833" s="1">
        <v>14.5</v>
      </c>
      <c r="W833" s="1">
        <v>43.7</v>
      </c>
      <c r="X833" s="1">
        <v>-259.95</v>
      </c>
      <c r="Y833" s="1">
        <v>8900</v>
      </c>
      <c r="Z833" s="1">
        <v>3600</v>
      </c>
      <c r="AA833" s="1">
        <v>50</v>
      </c>
      <c r="AB833" s="1">
        <v>45</v>
      </c>
      <c r="AC833" s="1">
        <v>50</v>
      </c>
      <c r="AD833" s="1">
        <v>51.8</v>
      </c>
      <c r="AE833" s="1">
        <v>17273.900000000001</v>
      </c>
    </row>
    <row r="834" spans="2:31" x14ac:dyDescent="0.25">
      <c r="B834" s="1">
        <v>19250</v>
      </c>
      <c r="C834" s="2">
        <v>44616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9350</v>
      </c>
      <c r="K834" s="1">
        <v>6350</v>
      </c>
      <c r="L834" s="1">
        <v>1250</v>
      </c>
      <c r="M834" s="1">
        <v>1917.85</v>
      </c>
      <c r="N834" s="1">
        <v>1800</v>
      </c>
      <c r="O834" s="1">
        <v>2007.2</v>
      </c>
      <c r="P834" s="1">
        <v>17273.900000000001</v>
      </c>
      <c r="Q834" s="1">
        <v>19250</v>
      </c>
      <c r="R834" s="1">
        <v>44616</v>
      </c>
      <c r="S834" s="1">
        <v>240</v>
      </c>
      <c r="T834" s="1">
        <v>76</v>
      </c>
      <c r="U834" s="1">
        <v>1596</v>
      </c>
      <c r="V834" s="1">
        <v>31.72</v>
      </c>
      <c r="W834" s="1">
        <v>1.05</v>
      </c>
      <c r="X834" s="1">
        <v>-0.55000000000000004</v>
      </c>
      <c r="Y834" s="1">
        <v>50950</v>
      </c>
      <c r="Z834" s="1">
        <v>18100</v>
      </c>
      <c r="AA834" s="1">
        <v>800</v>
      </c>
      <c r="AB834" s="1">
        <v>1</v>
      </c>
      <c r="AC834" s="1">
        <v>550</v>
      </c>
      <c r="AD834" s="1">
        <v>1.05</v>
      </c>
      <c r="AE834" s="1">
        <v>17273.900000000001</v>
      </c>
    </row>
    <row r="835" spans="2:31" x14ac:dyDescent="0.25">
      <c r="B835" s="1">
        <v>19250</v>
      </c>
      <c r="C835" s="2">
        <v>44623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3650</v>
      </c>
      <c r="K835" s="1">
        <v>3650</v>
      </c>
      <c r="L835" s="1">
        <v>700</v>
      </c>
      <c r="M835" s="1">
        <v>1881.2</v>
      </c>
      <c r="N835" s="1">
        <v>100</v>
      </c>
      <c r="O835" s="1">
        <v>2000.7</v>
      </c>
      <c r="P835" s="1">
        <v>17273.900000000001</v>
      </c>
      <c r="Q835" s="1">
        <v>19250</v>
      </c>
      <c r="R835" s="1">
        <v>44623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43250</v>
      </c>
      <c r="Z835" s="1">
        <v>1800</v>
      </c>
      <c r="AA835" s="1">
        <v>600</v>
      </c>
      <c r="AB835" s="1">
        <v>1.75</v>
      </c>
      <c r="AC835" s="1">
        <v>200</v>
      </c>
      <c r="AD835" s="1">
        <v>3.95</v>
      </c>
      <c r="AE835" s="1">
        <v>17273.900000000001</v>
      </c>
    </row>
    <row r="836" spans="2:31" x14ac:dyDescent="0.25">
      <c r="B836" s="1">
        <v>19250</v>
      </c>
      <c r="C836" s="2">
        <v>44637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1750</v>
      </c>
      <c r="K836" s="1">
        <v>0</v>
      </c>
      <c r="L836" s="1">
        <v>1750</v>
      </c>
      <c r="M836" s="1">
        <v>1624.15</v>
      </c>
      <c r="N836" s="1">
        <v>0</v>
      </c>
      <c r="O836" s="1">
        <v>0</v>
      </c>
      <c r="P836" s="1">
        <v>17273.900000000001</v>
      </c>
      <c r="Q836" s="1">
        <v>19250</v>
      </c>
      <c r="R836" s="1">
        <v>44637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3650</v>
      </c>
      <c r="Z836" s="1">
        <v>1850</v>
      </c>
      <c r="AA836" s="1">
        <v>1800</v>
      </c>
      <c r="AB836" s="1">
        <v>2.0499999999999998</v>
      </c>
      <c r="AC836" s="1">
        <v>1750</v>
      </c>
      <c r="AD836" s="1">
        <v>48.95</v>
      </c>
      <c r="AE836" s="1">
        <v>17273.900000000001</v>
      </c>
    </row>
    <row r="837" spans="2:31" x14ac:dyDescent="0.25">
      <c r="B837" s="1">
        <v>0</v>
      </c>
      <c r="C837" s="2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19250</v>
      </c>
      <c r="R837" s="1">
        <v>44644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300</v>
      </c>
      <c r="Z837" s="1">
        <v>0</v>
      </c>
      <c r="AA837" s="1">
        <v>300</v>
      </c>
      <c r="AB837" s="1">
        <v>0.1</v>
      </c>
      <c r="AC837" s="1">
        <v>0</v>
      </c>
      <c r="AD837" s="1">
        <v>0</v>
      </c>
      <c r="AE837" s="1">
        <v>17273.900000000001</v>
      </c>
    </row>
    <row r="838" spans="2:31" x14ac:dyDescent="0.25">
      <c r="B838" s="1">
        <v>19250</v>
      </c>
      <c r="C838" s="2">
        <v>44651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4550</v>
      </c>
      <c r="K838" s="1">
        <v>4300</v>
      </c>
      <c r="L838" s="1">
        <v>900</v>
      </c>
      <c r="M838" s="1">
        <v>1813.3</v>
      </c>
      <c r="N838" s="1">
        <v>850</v>
      </c>
      <c r="O838" s="1">
        <v>2080.25</v>
      </c>
      <c r="P838" s="1">
        <v>17273.900000000001</v>
      </c>
      <c r="Q838" s="1">
        <v>19250</v>
      </c>
      <c r="R838" s="1">
        <v>44651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10800</v>
      </c>
      <c r="Z838" s="1">
        <v>4250</v>
      </c>
      <c r="AA838" s="1">
        <v>1500</v>
      </c>
      <c r="AB838" s="1">
        <v>7.25</v>
      </c>
      <c r="AC838" s="1">
        <v>600</v>
      </c>
      <c r="AD838" s="1">
        <v>24.45</v>
      </c>
      <c r="AE838" s="1">
        <v>17273.900000000001</v>
      </c>
    </row>
    <row r="839" spans="2:31" x14ac:dyDescent="0.25">
      <c r="B839" s="1">
        <v>19250</v>
      </c>
      <c r="C839" s="2">
        <v>44679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2700</v>
      </c>
      <c r="K839" s="1">
        <v>1850</v>
      </c>
      <c r="L839" s="1">
        <v>1750</v>
      </c>
      <c r="M839" s="1">
        <v>1651.1</v>
      </c>
      <c r="N839" s="1">
        <v>100</v>
      </c>
      <c r="O839" s="1">
        <v>2149</v>
      </c>
      <c r="P839" s="1">
        <v>17273.900000000001</v>
      </c>
      <c r="Q839" s="1">
        <v>19250</v>
      </c>
      <c r="R839" s="1">
        <v>44679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1850</v>
      </c>
      <c r="AA839" s="1">
        <v>0</v>
      </c>
      <c r="AB839" s="1">
        <v>0</v>
      </c>
      <c r="AC839" s="1">
        <v>100</v>
      </c>
      <c r="AD839" s="1">
        <v>99</v>
      </c>
      <c r="AE839" s="1">
        <v>17273.900000000001</v>
      </c>
    </row>
    <row r="840" spans="2:31" x14ac:dyDescent="0.25">
      <c r="B840" s="1">
        <v>19250</v>
      </c>
      <c r="C840" s="2">
        <v>44630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1850</v>
      </c>
      <c r="K840" s="1">
        <v>1850</v>
      </c>
      <c r="L840" s="1">
        <v>100</v>
      </c>
      <c r="M840" s="1">
        <v>1811.4</v>
      </c>
      <c r="N840" s="1">
        <v>100</v>
      </c>
      <c r="O840" s="1">
        <v>2094.8000000000002</v>
      </c>
      <c r="P840" s="1">
        <v>17273.900000000001</v>
      </c>
      <c r="Q840" s="1">
        <v>19250</v>
      </c>
      <c r="R840" s="1">
        <v>44630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4300</v>
      </c>
      <c r="Z840" s="1">
        <v>3550</v>
      </c>
      <c r="AA840" s="1">
        <v>600</v>
      </c>
      <c r="AB840" s="1">
        <v>2</v>
      </c>
      <c r="AC840" s="1">
        <v>300</v>
      </c>
      <c r="AD840" s="1">
        <v>12</v>
      </c>
      <c r="AE840" s="1">
        <v>17273.900000000001</v>
      </c>
    </row>
    <row r="841" spans="2:31" x14ac:dyDescent="0.25">
      <c r="B841" s="1">
        <v>19300</v>
      </c>
      <c r="C841" s="2">
        <v>44623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3000</v>
      </c>
      <c r="K841" s="1">
        <v>1250</v>
      </c>
      <c r="L841" s="1">
        <v>150</v>
      </c>
      <c r="M841" s="1">
        <v>1971.3</v>
      </c>
      <c r="N841" s="1">
        <v>200</v>
      </c>
      <c r="O841" s="1">
        <v>2044.1</v>
      </c>
      <c r="P841" s="1">
        <v>17273.900000000001</v>
      </c>
      <c r="Q841" s="1">
        <v>19300</v>
      </c>
      <c r="R841" s="1">
        <v>44623</v>
      </c>
      <c r="S841" s="1">
        <v>197</v>
      </c>
      <c r="T841" s="1">
        <v>-40</v>
      </c>
      <c r="U841" s="1">
        <v>248</v>
      </c>
      <c r="V841" s="1">
        <v>24.19</v>
      </c>
      <c r="W841" s="1">
        <v>2.7</v>
      </c>
      <c r="X841" s="1">
        <v>-0.69999999999999973</v>
      </c>
      <c r="Y841" s="1">
        <v>55450</v>
      </c>
      <c r="Z841" s="1">
        <v>12250</v>
      </c>
      <c r="AA841" s="1">
        <v>100</v>
      </c>
      <c r="AB841" s="1">
        <v>2.6</v>
      </c>
      <c r="AC841" s="1">
        <v>50</v>
      </c>
      <c r="AD841" s="1">
        <v>2.75</v>
      </c>
      <c r="AE841" s="1">
        <v>17273.900000000001</v>
      </c>
    </row>
    <row r="842" spans="2:31" x14ac:dyDescent="0.25">
      <c r="B842" s="1">
        <v>19300</v>
      </c>
      <c r="C842" s="2">
        <v>44630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1850</v>
      </c>
      <c r="K842" s="1">
        <v>1850</v>
      </c>
      <c r="L842" s="1">
        <v>100</v>
      </c>
      <c r="M842" s="1">
        <v>1858.85</v>
      </c>
      <c r="N842" s="1">
        <v>100</v>
      </c>
      <c r="O842" s="1">
        <v>2142.9499999999998</v>
      </c>
      <c r="P842" s="1">
        <v>17273.900000000001</v>
      </c>
      <c r="Q842" s="1">
        <v>19300</v>
      </c>
      <c r="R842" s="1">
        <v>44630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7500</v>
      </c>
      <c r="Z842" s="1">
        <v>3550</v>
      </c>
      <c r="AA842" s="1">
        <v>50</v>
      </c>
      <c r="AB842" s="1">
        <v>2.5499999999999998</v>
      </c>
      <c r="AC842" s="1">
        <v>300</v>
      </c>
      <c r="AD842" s="1">
        <v>8</v>
      </c>
      <c r="AE842" s="1">
        <v>17273.900000000001</v>
      </c>
    </row>
    <row r="843" spans="2:31" x14ac:dyDescent="0.25">
      <c r="B843" s="1">
        <v>0</v>
      </c>
      <c r="C843" s="2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19300</v>
      </c>
      <c r="R843" s="1">
        <v>44644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6300</v>
      </c>
      <c r="Z843" s="1">
        <v>0</v>
      </c>
      <c r="AA843" s="1">
        <v>900</v>
      </c>
      <c r="AB843" s="1">
        <v>1.25</v>
      </c>
      <c r="AC843" s="1">
        <v>0</v>
      </c>
      <c r="AD843" s="1">
        <v>0</v>
      </c>
      <c r="AE843" s="1">
        <v>17273.900000000001</v>
      </c>
    </row>
    <row r="844" spans="2:31" x14ac:dyDescent="0.25">
      <c r="B844" s="1">
        <v>19300</v>
      </c>
      <c r="C844" s="2">
        <v>44651</v>
      </c>
      <c r="D844" s="1">
        <v>4</v>
      </c>
      <c r="E844" s="1">
        <v>0</v>
      </c>
      <c r="F844" s="1">
        <v>1</v>
      </c>
      <c r="G844" s="1">
        <v>29.35</v>
      </c>
      <c r="H844" s="1">
        <v>1956.95</v>
      </c>
      <c r="I844" s="1">
        <v>96.950000000000045</v>
      </c>
      <c r="J844" s="1">
        <v>7300</v>
      </c>
      <c r="K844" s="1">
        <v>6350</v>
      </c>
      <c r="L844" s="1">
        <v>100</v>
      </c>
      <c r="M844" s="1">
        <v>1939.55</v>
      </c>
      <c r="N844" s="1">
        <v>100</v>
      </c>
      <c r="O844" s="1">
        <v>2004.35</v>
      </c>
      <c r="P844" s="1">
        <v>17273.900000000001</v>
      </c>
      <c r="Q844" s="1">
        <v>19300</v>
      </c>
      <c r="R844" s="1">
        <v>44651</v>
      </c>
      <c r="S844" s="1">
        <v>227</v>
      </c>
      <c r="T844" s="1">
        <v>39</v>
      </c>
      <c r="U844" s="1">
        <v>77</v>
      </c>
      <c r="V844" s="1">
        <v>16.37</v>
      </c>
      <c r="W844" s="1">
        <v>14</v>
      </c>
      <c r="X844" s="1">
        <v>-2.8000000000000007</v>
      </c>
      <c r="Y844" s="1">
        <v>16100</v>
      </c>
      <c r="Z844" s="1">
        <v>6150</v>
      </c>
      <c r="AA844" s="1">
        <v>50</v>
      </c>
      <c r="AB844" s="1">
        <v>12.2</v>
      </c>
      <c r="AC844" s="1">
        <v>50</v>
      </c>
      <c r="AD844" s="1">
        <v>14.45</v>
      </c>
      <c r="AE844" s="1">
        <v>17273.900000000001</v>
      </c>
    </row>
    <row r="845" spans="2:31" x14ac:dyDescent="0.25">
      <c r="B845" s="1">
        <v>19300</v>
      </c>
      <c r="C845" s="2">
        <v>44679</v>
      </c>
      <c r="D845" s="1">
        <v>6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3650</v>
      </c>
      <c r="K845" s="1">
        <v>4050</v>
      </c>
      <c r="L845" s="1">
        <v>100</v>
      </c>
      <c r="M845" s="1">
        <v>1889.4</v>
      </c>
      <c r="N845" s="1">
        <v>100</v>
      </c>
      <c r="O845" s="1">
        <v>1990.25</v>
      </c>
      <c r="P845" s="1">
        <v>17273.900000000001</v>
      </c>
      <c r="Q845" s="1">
        <v>19300</v>
      </c>
      <c r="R845" s="1">
        <v>44679</v>
      </c>
      <c r="S845" s="1">
        <v>176</v>
      </c>
      <c r="T845" s="1">
        <v>6</v>
      </c>
      <c r="U845" s="1">
        <v>71</v>
      </c>
      <c r="V845" s="1">
        <v>15.08</v>
      </c>
      <c r="W845" s="1">
        <v>43</v>
      </c>
      <c r="X845" s="1">
        <v>-1.7000000000000028</v>
      </c>
      <c r="Y845" s="1">
        <v>16300</v>
      </c>
      <c r="Z845" s="1">
        <v>1750</v>
      </c>
      <c r="AA845" s="1">
        <v>1450</v>
      </c>
      <c r="AB845" s="1">
        <v>40.1</v>
      </c>
      <c r="AC845" s="1">
        <v>50</v>
      </c>
      <c r="AD845" s="1">
        <v>44</v>
      </c>
      <c r="AE845" s="1">
        <v>17273.900000000001</v>
      </c>
    </row>
    <row r="846" spans="2:31" x14ac:dyDescent="0.25">
      <c r="B846" s="1">
        <v>19300</v>
      </c>
      <c r="C846" s="2">
        <v>44616</v>
      </c>
      <c r="D846" s="1">
        <v>68</v>
      </c>
      <c r="E846" s="1">
        <v>-2</v>
      </c>
      <c r="F846" s="1">
        <v>5</v>
      </c>
      <c r="G846" s="1">
        <v>0</v>
      </c>
      <c r="H846" s="1">
        <v>1968.9</v>
      </c>
      <c r="I846" s="1">
        <v>38.900000000000091</v>
      </c>
      <c r="J846" s="1">
        <v>6600</v>
      </c>
      <c r="K846" s="1">
        <v>6600</v>
      </c>
      <c r="L846" s="1">
        <v>100</v>
      </c>
      <c r="M846" s="1">
        <v>2009.4</v>
      </c>
      <c r="N846" s="1">
        <v>50</v>
      </c>
      <c r="O846" s="1">
        <v>2032.3</v>
      </c>
      <c r="P846" s="1">
        <v>17273.900000000001</v>
      </c>
      <c r="Q846" s="1">
        <v>19300</v>
      </c>
      <c r="R846" s="1">
        <v>44616</v>
      </c>
      <c r="S846" s="1">
        <v>2657</v>
      </c>
      <c r="T846" s="1">
        <v>367</v>
      </c>
      <c r="U846" s="1">
        <v>12527</v>
      </c>
      <c r="V846" s="1">
        <v>31.86</v>
      </c>
      <c r="W846" s="1">
        <v>0.95</v>
      </c>
      <c r="X846" s="1">
        <v>-0.44999999999999996</v>
      </c>
      <c r="Y846" s="1">
        <v>95900</v>
      </c>
      <c r="Z846" s="1">
        <v>25000</v>
      </c>
      <c r="AA846" s="1">
        <v>650</v>
      </c>
      <c r="AB846" s="1">
        <v>0.95</v>
      </c>
      <c r="AC846" s="1">
        <v>1150</v>
      </c>
      <c r="AD846" s="1">
        <v>1</v>
      </c>
      <c r="AE846" s="1">
        <v>17273.900000000001</v>
      </c>
    </row>
    <row r="847" spans="2:31" x14ac:dyDescent="0.25">
      <c r="B847" s="1">
        <v>19300</v>
      </c>
      <c r="C847" s="2">
        <v>44637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1750</v>
      </c>
      <c r="K847" s="1">
        <v>0</v>
      </c>
      <c r="L847" s="1">
        <v>1750</v>
      </c>
      <c r="M847" s="1">
        <v>1321.95</v>
      </c>
      <c r="N847" s="1">
        <v>0</v>
      </c>
      <c r="O847" s="1">
        <v>0</v>
      </c>
      <c r="P847" s="1">
        <v>17273.900000000001</v>
      </c>
      <c r="Q847" s="1">
        <v>19300</v>
      </c>
      <c r="R847" s="1">
        <v>44637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18350</v>
      </c>
      <c r="Z847" s="1">
        <v>900</v>
      </c>
      <c r="AA847" s="1">
        <v>600</v>
      </c>
      <c r="AB847" s="1">
        <v>3.25</v>
      </c>
      <c r="AC847" s="1">
        <v>600</v>
      </c>
      <c r="AD847" s="1">
        <v>34.799999999999997</v>
      </c>
      <c r="AE847" s="1">
        <v>17273.900000000001</v>
      </c>
    </row>
    <row r="848" spans="2:31" x14ac:dyDescent="0.25">
      <c r="B848" s="1">
        <v>19350</v>
      </c>
      <c r="C848" s="2">
        <v>44630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1850</v>
      </c>
      <c r="K848" s="1">
        <v>1850</v>
      </c>
      <c r="L848" s="1">
        <v>100</v>
      </c>
      <c r="M848" s="1">
        <v>1904.75</v>
      </c>
      <c r="N848" s="1">
        <v>100</v>
      </c>
      <c r="O848" s="1">
        <v>2206.1</v>
      </c>
      <c r="P848" s="1">
        <v>17273.900000000001</v>
      </c>
      <c r="Q848" s="1">
        <v>19350</v>
      </c>
      <c r="R848" s="1">
        <v>44630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4300</v>
      </c>
      <c r="Z848" s="1">
        <v>2950</v>
      </c>
      <c r="AA848" s="1">
        <v>600</v>
      </c>
      <c r="AB848" s="1">
        <v>1.75</v>
      </c>
      <c r="AC848" s="1">
        <v>300</v>
      </c>
      <c r="AD848" s="1">
        <v>12</v>
      </c>
      <c r="AE848" s="1">
        <v>17273.900000000001</v>
      </c>
    </row>
    <row r="849" spans="2:31" x14ac:dyDescent="0.25">
      <c r="B849" s="1">
        <v>19350</v>
      </c>
      <c r="C849" s="2">
        <v>44651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5750</v>
      </c>
      <c r="K849" s="1">
        <v>3500</v>
      </c>
      <c r="L849" s="1">
        <v>1150</v>
      </c>
      <c r="M849" s="1">
        <v>1958.15</v>
      </c>
      <c r="N849" s="1">
        <v>700</v>
      </c>
      <c r="O849" s="1">
        <v>2173.65</v>
      </c>
      <c r="P849" s="1">
        <v>17273.900000000001</v>
      </c>
      <c r="Q849" s="1">
        <v>19350</v>
      </c>
      <c r="R849" s="1">
        <v>44651</v>
      </c>
      <c r="S849" s="1">
        <v>15</v>
      </c>
      <c r="T849" s="1">
        <v>1</v>
      </c>
      <c r="U849" s="1">
        <v>3</v>
      </c>
      <c r="V849" s="1">
        <v>17.440000000000001</v>
      </c>
      <c r="W849" s="1">
        <v>8.5</v>
      </c>
      <c r="X849" s="1">
        <v>-8.6000000000000014</v>
      </c>
      <c r="Y849" s="1">
        <v>11000</v>
      </c>
      <c r="Z849" s="1">
        <v>3550</v>
      </c>
      <c r="AA849" s="1">
        <v>50</v>
      </c>
      <c r="AB849" s="1">
        <v>8.5500000000000007</v>
      </c>
      <c r="AC849" s="1">
        <v>50</v>
      </c>
      <c r="AD849" s="1">
        <v>15.35</v>
      </c>
      <c r="AE849" s="1">
        <v>17273.900000000001</v>
      </c>
    </row>
    <row r="850" spans="2:31" x14ac:dyDescent="0.25">
      <c r="B850" s="1">
        <v>19350</v>
      </c>
      <c r="C850" s="2">
        <v>44623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3650</v>
      </c>
      <c r="K850" s="1">
        <v>3650</v>
      </c>
      <c r="L850" s="1">
        <v>700</v>
      </c>
      <c r="M850" s="1">
        <v>1991.25</v>
      </c>
      <c r="N850" s="1">
        <v>700</v>
      </c>
      <c r="O850" s="1">
        <v>2103.15</v>
      </c>
      <c r="P850" s="1">
        <v>17273.900000000001</v>
      </c>
      <c r="Q850" s="1">
        <v>19350</v>
      </c>
      <c r="R850" s="1">
        <v>44623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33100</v>
      </c>
      <c r="Z850" s="1">
        <v>1250</v>
      </c>
      <c r="AA850" s="1">
        <v>50</v>
      </c>
      <c r="AB850" s="1">
        <v>1.9</v>
      </c>
      <c r="AC850" s="1">
        <v>200</v>
      </c>
      <c r="AD850" s="1">
        <v>3.7</v>
      </c>
      <c r="AE850" s="1">
        <v>17273.900000000001</v>
      </c>
    </row>
    <row r="851" spans="2:31" x14ac:dyDescent="0.25">
      <c r="B851" s="1">
        <v>19350</v>
      </c>
      <c r="C851" s="2">
        <v>44637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1750</v>
      </c>
      <c r="K851" s="1">
        <v>0</v>
      </c>
      <c r="L851" s="1">
        <v>1750</v>
      </c>
      <c r="M851" s="1">
        <v>1367.05</v>
      </c>
      <c r="N851" s="1">
        <v>0</v>
      </c>
      <c r="O851" s="1">
        <v>0</v>
      </c>
      <c r="P851" s="1">
        <v>17273.900000000001</v>
      </c>
      <c r="Q851" s="1">
        <v>19350</v>
      </c>
      <c r="R851" s="1">
        <v>44637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4250</v>
      </c>
      <c r="Z851" s="1">
        <v>0</v>
      </c>
      <c r="AA851" s="1">
        <v>600</v>
      </c>
      <c r="AB851" s="1">
        <v>2.1</v>
      </c>
      <c r="AC851" s="1">
        <v>0</v>
      </c>
      <c r="AD851" s="1">
        <v>0</v>
      </c>
      <c r="AE851" s="1">
        <v>17273.900000000001</v>
      </c>
    </row>
    <row r="852" spans="2:31" x14ac:dyDescent="0.25">
      <c r="B852" s="1">
        <v>19350</v>
      </c>
      <c r="C852" s="2">
        <v>44616</v>
      </c>
      <c r="D852" s="1">
        <v>1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7600</v>
      </c>
      <c r="K852" s="1">
        <v>6350</v>
      </c>
      <c r="L852" s="1">
        <v>50</v>
      </c>
      <c r="M852" s="1">
        <v>2012.35</v>
      </c>
      <c r="N852" s="1">
        <v>50</v>
      </c>
      <c r="O852" s="1">
        <v>2107.65</v>
      </c>
      <c r="P852" s="1">
        <v>17273.900000000001</v>
      </c>
      <c r="Q852" s="1">
        <v>19350</v>
      </c>
      <c r="R852" s="1">
        <v>44616</v>
      </c>
      <c r="S852" s="1">
        <v>206</v>
      </c>
      <c r="T852" s="1">
        <v>5</v>
      </c>
      <c r="U852" s="1">
        <v>1492</v>
      </c>
      <c r="V852" s="1">
        <v>33.58</v>
      </c>
      <c r="W852" s="1">
        <v>1.1000000000000001</v>
      </c>
      <c r="X852" s="1">
        <v>-0.44999999999999996</v>
      </c>
      <c r="Y852" s="1">
        <v>61850</v>
      </c>
      <c r="Z852" s="1">
        <v>23900</v>
      </c>
      <c r="AA852" s="1">
        <v>200</v>
      </c>
      <c r="AB852" s="1">
        <v>1.05</v>
      </c>
      <c r="AC852" s="1">
        <v>100</v>
      </c>
      <c r="AD852" s="1">
        <v>1.1000000000000001</v>
      </c>
      <c r="AE852" s="1">
        <v>17273.900000000001</v>
      </c>
    </row>
    <row r="853" spans="2:31" x14ac:dyDescent="0.25">
      <c r="B853" s="1">
        <v>19400</v>
      </c>
      <c r="C853" s="2">
        <v>44630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1850</v>
      </c>
      <c r="K853" s="1">
        <v>1850</v>
      </c>
      <c r="L853" s="1">
        <v>100</v>
      </c>
      <c r="M853" s="1">
        <v>1952.6</v>
      </c>
      <c r="N853" s="1">
        <v>100</v>
      </c>
      <c r="O853" s="1">
        <v>2257.0500000000002</v>
      </c>
      <c r="P853" s="1">
        <v>17273.900000000001</v>
      </c>
      <c r="Q853" s="1">
        <v>19400</v>
      </c>
      <c r="R853" s="1">
        <v>44630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7400</v>
      </c>
      <c r="Z853" s="1">
        <v>3300</v>
      </c>
      <c r="AA853" s="1">
        <v>50</v>
      </c>
      <c r="AB853" s="1">
        <v>2.5499999999999998</v>
      </c>
      <c r="AC853" s="1">
        <v>50</v>
      </c>
      <c r="AD853" s="1">
        <v>6.75</v>
      </c>
      <c r="AE853" s="1">
        <v>17273.900000000001</v>
      </c>
    </row>
    <row r="854" spans="2:31" x14ac:dyDescent="0.25">
      <c r="B854" s="1">
        <v>19400</v>
      </c>
      <c r="C854" s="2">
        <v>44637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1750</v>
      </c>
      <c r="K854" s="1">
        <v>0</v>
      </c>
      <c r="L854" s="1">
        <v>1750</v>
      </c>
      <c r="M854" s="1">
        <v>1760.5</v>
      </c>
      <c r="N854" s="1">
        <v>0</v>
      </c>
      <c r="O854" s="1">
        <v>0</v>
      </c>
      <c r="P854" s="1">
        <v>17273.900000000001</v>
      </c>
      <c r="Q854" s="1">
        <v>19400</v>
      </c>
      <c r="R854" s="1">
        <v>44637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15950</v>
      </c>
      <c r="Z854" s="1">
        <v>900</v>
      </c>
      <c r="AA854" s="1">
        <v>600</v>
      </c>
      <c r="AB854" s="1">
        <v>3.2</v>
      </c>
      <c r="AC854" s="1">
        <v>600</v>
      </c>
      <c r="AD854" s="1">
        <v>29.8</v>
      </c>
      <c r="AE854" s="1">
        <v>17273.900000000001</v>
      </c>
    </row>
    <row r="855" spans="2:31" x14ac:dyDescent="0.25">
      <c r="B855" s="1">
        <v>19400</v>
      </c>
      <c r="C855" s="2">
        <v>44616</v>
      </c>
      <c r="D855" s="1">
        <v>56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6600</v>
      </c>
      <c r="K855" s="1">
        <v>6800</v>
      </c>
      <c r="L855" s="1">
        <v>50</v>
      </c>
      <c r="M855" s="1">
        <v>2108.65</v>
      </c>
      <c r="N855" s="1">
        <v>50</v>
      </c>
      <c r="O855" s="1">
        <v>2130.4</v>
      </c>
      <c r="P855" s="1">
        <v>17273.900000000001</v>
      </c>
      <c r="Q855" s="1">
        <v>19400</v>
      </c>
      <c r="R855" s="1">
        <v>44616</v>
      </c>
      <c r="S855" s="1">
        <v>4521</v>
      </c>
      <c r="T855" s="1">
        <v>-292</v>
      </c>
      <c r="U855" s="1">
        <v>14038</v>
      </c>
      <c r="V855" s="1">
        <v>33.200000000000003</v>
      </c>
      <c r="W855" s="1">
        <v>0.95</v>
      </c>
      <c r="X855" s="1">
        <v>-0.40000000000000013</v>
      </c>
      <c r="Y855" s="1">
        <v>105250</v>
      </c>
      <c r="Z855" s="1">
        <v>27500</v>
      </c>
      <c r="AA855" s="1">
        <v>600</v>
      </c>
      <c r="AB855" s="1">
        <v>0.95</v>
      </c>
      <c r="AC855" s="1">
        <v>950</v>
      </c>
      <c r="AD855" s="1">
        <v>1</v>
      </c>
      <c r="AE855" s="1">
        <v>17273.900000000001</v>
      </c>
    </row>
    <row r="856" spans="2:31" x14ac:dyDescent="0.25">
      <c r="B856" s="1">
        <v>19400</v>
      </c>
      <c r="C856" s="2">
        <v>44623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2950</v>
      </c>
      <c r="K856" s="1">
        <v>3050</v>
      </c>
      <c r="L856" s="1">
        <v>100</v>
      </c>
      <c r="M856" s="1">
        <v>2069.6999999999998</v>
      </c>
      <c r="N856" s="1">
        <v>50</v>
      </c>
      <c r="O856" s="1">
        <v>2146.35</v>
      </c>
      <c r="P856" s="1">
        <v>17273.900000000001</v>
      </c>
      <c r="Q856" s="1">
        <v>19400</v>
      </c>
      <c r="R856" s="1">
        <v>44623</v>
      </c>
      <c r="S856" s="1">
        <v>66</v>
      </c>
      <c r="T856" s="1">
        <v>-3</v>
      </c>
      <c r="U856" s="1">
        <v>43</v>
      </c>
      <c r="V856" s="1">
        <v>25.14</v>
      </c>
      <c r="W856" s="1">
        <v>2.5499999999999998</v>
      </c>
      <c r="X856" s="1">
        <v>-0.70000000000000018</v>
      </c>
      <c r="Y856" s="1">
        <v>44700</v>
      </c>
      <c r="Z856" s="1">
        <v>5200</v>
      </c>
      <c r="AA856" s="1">
        <v>50</v>
      </c>
      <c r="AB856" s="1">
        <v>2.5499999999999998</v>
      </c>
      <c r="AC856" s="1">
        <v>50</v>
      </c>
      <c r="AD856" s="1">
        <v>2.6</v>
      </c>
      <c r="AE856" s="1">
        <v>17273.900000000001</v>
      </c>
    </row>
    <row r="857" spans="2:31" x14ac:dyDescent="0.25">
      <c r="B857" s="1">
        <v>19400</v>
      </c>
      <c r="C857" s="2">
        <v>44651</v>
      </c>
      <c r="D857" s="1">
        <v>13</v>
      </c>
      <c r="E857" s="1">
        <v>0</v>
      </c>
      <c r="F857" s="1">
        <v>2</v>
      </c>
      <c r="G857" s="1">
        <v>25.36</v>
      </c>
      <c r="H857" s="1">
        <v>1992</v>
      </c>
      <c r="I857" s="1">
        <v>-108</v>
      </c>
      <c r="J857" s="1">
        <v>7800</v>
      </c>
      <c r="K857" s="1">
        <v>6000</v>
      </c>
      <c r="L857" s="1">
        <v>100</v>
      </c>
      <c r="M857" s="1">
        <v>2033.85</v>
      </c>
      <c r="N857" s="1">
        <v>400</v>
      </c>
      <c r="O857" s="1">
        <v>2150.1</v>
      </c>
      <c r="P857" s="1">
        <v>17273.900000000001</v>
      </c>
      <c r="Q857" s="1">
        <v>19400</v>
      </c>
      <c r="R857" s="1">
        <v>44651</v>
      </c>
      <c r="S857" s="1">
        <v>54</v>
      </c>
      <c r="T857" s="1">
        <v>1</v>
      </c>
      <c r="U857" s="1">
        <v>15</v>
      </c>
      <c r="V857" s="1">
        <v>16.579999999999998</v>
      </c>
      <c r="W857" s="1">
        <v>11.5</v>
      </c>
      <c r="X857" s="1">
        <v>-3.6999999999999993</v>
      </c>
      <c r="Y857" s="1">
        <v>22700</v>
      </c>
      <c r="Z857" s="1">
        <v>6250</v>
      </c>
      <c r="AA857" s="1">
        <v>50</v>
      </c>
      <c r="AB857" s="1">
        <v>10.85</v>
      </c>
      <c r="AC857" s="1">
        <v>50</v>
      </c>
      <c r="AD857" s="1">
        <v>11.5</v>
      </c>
      <c r="AE857" s="1">
        <v>17273.900000000001</v>
      </c>
    </row>
    <row r="858" spans="2:31" x14ac:dyDescent="0.25">
      <c r="B858" s="1">
        <v>19450</v>
      </c>
      <c r="C858" s="2">
        <v>44623</v>
      </c>
      <c r="D858" s="1">
        <v>1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3750</v>
      </c>
      <c r="K858" s="1">
        <v>2950</v>
      </c>
      <c r="L858" s="1">
        <v>750</v>
      </c>
      <c r="M858" s="1">
        <v>2091.85</v>
      </c>
      <c r="N858" s="1">
        <v>200</v>
      </c>
      <c r="O858" s="1">
        <v>2190.4</v>
      </c>
      <c r="P858" s="1">
        <v>17273.900000000001</v>
      </c>
      <c r="Q858" s="1">
        <v>19450</v>
      </c>
      <c r="R858" s="1">
        <v>44623</v>
      </c>
      <c r="S858" s="1">
        <v>46</v>
      </c>
      <c r="T858" s="1">
        <v>4</v>
      </c>
      <c r="U858" s="1">
        <v>47</v>
      </c>
      <c r="V858" s="1">
        <v>25.7</v>
      </c>
      <c r="W858" s="1">
        <v>2.6</v>
      </c>
      <c r="X858" s="1">
        <v>-1.35</v>
      </c>
      <c r="Y858" s="1">
        <v>37650</v>
      </c>
      <c r="Z858" s="1">
        <v>3100</v>
      </c>
      <c r="AA858" s="1">
        <v>50</v>
      </c>
      <c r="AB858" s="1">
        <v>2.65</v>
      </c>
      <c r="AC858" s="1">
        <v>200</v>
      </c>
      <c r="AD858" s="1">
        <v>3.35</v>
      </c>
      <c r="AE858" s="1">
        <v>17273.900000000001</v>
      </c>
    </row>
    <row r="859" spans="2:31" x14ac:dyDescent="0.25">
      <c r="B859" s="1">
        <v>19450</v>
      </c>
      <c r="C859" s="2">
        <v>44630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1850</v>
      </c>
      <c r="K859" s="1">
        <v>1850</v>
      </c>
      <c r="L859" s="1">
        <v>100</v>
      </c>
      <c r="M859" s="1">
        <v>2000.1</v>
      </c>
      <c r="N859" s="1">
        <v>100</v>
      </c>
      <c r="O859" s="1">
        <v>2326.8000000000002</v>
      </c>
      <c r="P859" s="1">
        <v>17273.900000000001</v>
      </c>
      <c r="Q859" s="1">
        <v>19450</v>
      </c>
      <c r="R859" s="1">
        <v>44630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5850</v>
      </c>
      <c r="Z859" s="1">
        <v>900</v>
      </c>
      <c r="AA859" s="1">
        <v>600</v>
      </c>
      <c r="AB859" s="1">
        <v>2.15</v>
      </c>
      <c r="AC859" s="1">
        <v>300</v>
      </c>
      <c r="AD859" s="1">
        <v>11</v>
      </c>
      <c r="AE859" s="1">
        <v>17273.900000000001</v>
      </c>
    </row>
    <row r="860" spans="2:31" x14ac:dyDescent="0.25">
      <c r="B860" s="1">
        <v>19450</v>
      </c>
      <c r="C860" s="2">
        <v>44637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1750</v>
      </c>
      <c r="K860" s="1">
        <v>0</v>
      </c>
      <c r="L860" s="1">
        <v>1750</v>
      </c>
      <c r="M860" s="1">
        <v>1457.3</v>
      </c>
      <c r="N860" s="1">
        <v>0</v>
      </c>
      <c r="O860" s="1">
        <v>0</v>
      </c>
      <c r="P860" s="1">
        <v>17273.900000000001</v>
      </c>
      <c r="Q860" s="1">
        <v>19450</v>
      </c>
      <c r="R860" s="1">
        <v>44637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4250</v>
      </c>
      <c r="Z860" s="1">
        <v>300</v>
      </c>
      <c r="AA860" s="1">
        <v>600</v>
      </c>
      <c r="AB860" s="1">
        <v>2.1</v>
      </c>
      <c r="AC860" s="1">
        <v>300</v>
      </c>
      <c r="AD860" s="1">
        <v>30</v>
      </c>
      <c r="AE860" s="1">
        <v>17273.900000000001</v>
      </c>
    </row>
    <row r="861" spans="2:31" x14ac:dyDescent="0.25">
      <c r="B861" s="1">
        <v>19450</v>
      </c>
      <c r="C861" s="2">
        <v>44651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5750</v>
      </c>
      <c r="K861" s="1">
        <v>4300</v>
      </c>
      <c r="L861" s="1">
        <v>1150</v>
      </c>
      <c r="M861" s="1">
        <v>2057.0500000000002</v>
      </c>
      <c r="N861" s="1">
        <v>650</v>
      </c>
      <c r="O861" s="1">
        <v>2200.75</v>
      </c>
      <c r="P861" s="1">
        <v>17273.900000000001</v>
      </c>
      <c r="Q861" s="1">
        <v>19450</v>
      </c>
      <c r="R861" s="1">
        <v>44651</v>
      </c>
      <c r="S861" s="1">
        <v>2</v>
      </c>
      <c r="T861" s="1">
        <v>2</v>
      </c>
      <c r="U861" s="1">
        <v>4</v>
      </c>
      <c r="V861" s="1">
        <v>17.489999999999998</v>
      </c>
      <c r="W861" s="1">
        <v>14</v>
      </c>
      <c r="X861" s="1">
        <v>-274.2</v>
      </c>
      <c r="Y861" s="1">
        <v>14350</v>
      </c>
      <c r="Z861" s="1">
        <v>6500</v>
      </c>
      <c r="AA861" s="1">
        <v>500</v>
      </c>
      <c r="AB861" s="1">
        <v>6.55</v>
      </c>
      <c r="AC861" s="1">
        <v>250</v>
      </c>
      <c r="AD861" s="1">
        <v>17.45</v>
      </c>
      <c r="AE861" s="1">
        <v>17273.900000000001</v>
      </c>
    </row>
    <row r="862" spans="2:31" x14ac:dyDescent="0.25">
      <c r="B862" s="1">
        <v>19450</v>
      </c>
      <c r="C862" s="2">
        <v>44616</v>
      </c>
      <c r="D862" s="1">
        <v>1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7550</v>
      </c>
      <c r="K862" s="1">
        <v>7550</v>
      </c>
      <c r="L862" s="1">
        <v>1250</v>
      </c>
      <c r="M862" s="1">
        <v>2112.4</v>
      </c>
      <c r="N862" s="1">
        <v>1250</v>
      </c>
      <c r="O862" s="1">
        <v>2220.8000000000002</v>
      </c>
      <c r="P862" s="1">
        <v>17273.900000000001</v>
      </c>
      <c r="Q862" s="1">
        <v>19450</v>
      </c>
      <c r="R862" s="1">
        <v>44616</v>
      </c>
      <c r="S862" s="1">
        <v>592</v>
      </c>
      <c r="T862" s="1">
        <v>264</v>
      </c>
      <c r="U862" s="1">
        <v>7724</v>
      </c>
      <c r="V862" s="1">
        <v>34.25</v>
      </c>
      <c r="W862" s="1">
        <v>1.05</v>
      </c>
      <c r="X862" s="1">
        <v>-0.25</v>
      </c>
      <c r="Y862" s="1">
        <v>72400</v>
      </c>
      <c r="Z862" s="1">
        <v>24600</v>
      </c>
      <c r="AA862" s="1">
        <v>100</v>
      </c>
      <c r="AB862" s="1">
        <v>1</v>
      </c>
      <c r="AC862" s="1">
        <v>150</v>
      </c>
      <c r="AD862" s="1">
        <v>1.05</v>
      </c>
      <c r="AE862" s="1">
        <v>17273.900000000001</v>
      </c>
    </row>
    <row r="863" spans="2:31" x14ac:dyDescent="0.25">
      <c r="B863" s="1">
        <v>19500</v>
      </c>
      <c r="C863" s="2">
        <v>44623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3150</v>
      </c>
      <c r="K863" s="1">
        <v>3000</v>
      </c>
      <c r="L863" s="1">
        <v>200</v>
      </c>
      <c r="M863" s="1">
        <v>2180.6</v>
      </c>
      <c r="N863" s="1">
        <v>50</v>
      </c>
      <c r="O863" s="1">
        <v>2224.65</v>
      </c>
      <c r="P863" s="1">
        <v>17273.900000000001</v>
      </c>
      <c r="Q863" s="1">
        <v>19500</v>
      </c>
      <c r="R863" s="1">
        <v>44623</v>
      </c>
      <c r="S863" s="1">
        <v>367</v>
      </c>
      <c r="T863" s="1">
        <v>75</v>
      </c>
      <c r="U863" s="1">
        <v>352</v>
      </c>
      <c r="V863" s="1">
        <v>25.81</v>
      </c>
      <c r="W863" s="1">
        <v>2.2999999999999998</v>
      </c>
      <c r="X863" s="1">
        <v>-0.75</v>
      </c>
      <c r="Y863" s="1">
        <v>46750</v>
      </c>
      <c r="Z863" s="1">
        <v>10800</v>
      </c>
      <c r="AA863" s="1">
        <v>1550</v>
      </c>
      <c r="AB863" s="1">
        <v>2.1</v>
      </c>
      <c r="AC863" s="1">
        <v>50</v>
      </c>
      <c r="AD863" s="1">
        <v>2.35</v>
      </c>
      <c r="AE863" s="1">
        <v>17273.900000000001</v>
      </c>
    </row>
    <row r="864" spans="2:31" x14ac:dyDescent="0.25">
      <c r="B864" s="1">
        <v>19500</v>
      </c>
      <c r="C864" s="2">
        <v>44630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1850</v>
      </c>
      <c r="K864" s="1">
        <v>1850</v>
      </c>
      <c r="L864" s="1">
        <v>100</v>
      </c>
      <c r="M864" s="1">
        <v>2047.65</v>
      </c>
      <c r="N864" s="1">
        <v>100</v>
      </c>
      <c r="O864" s="1">
        <v>2364.9499999999998</v>
      </c>
      <c r="P864" s="1">
        <v>17273.900000000001</v>
      </c>
      <c r="Q864" s="1">
        <v>19500</v>
      </c>
      <c r="R864" s="1">
        <v>44630</v>
      </c>
      <c r="S864" s="1">
        <v>114</v>
      </c>
      <c r="T864" s="1">
        <v>78</v>
      </c>
      <c r="U864" s="1">
        <v>192</v>
      </c>
      <c r="V864" s="1">
        <v>22.36</v>
      </c>
      <c r="W864" s="1">
        <v>4.0999999999999996</v>
      </c>
      <c r="X864" s="1">
        <v>-2.75</v>
      </c>
      <c r="Y864" s="1">
        <v>23450</v>
      </c>
      <c r="Z864" s="1">
        <v>11100</v>
      </c>
      <c r="AA864" s="1">
        <v>50</v>
      </c>
      <c r="AB864" s="1">
        <v>3.9</v>
      </c>
      <c r="AC864" s="1">
        <v>400</v>
      </c>
      <c r="AD864" s="1">
        <v>4.0999999999999996</v>
      </c>
      <c r="AE864" s="1">
        <v>17273.900000000001</v>
      </c>
    </row>
    <row r="865" spans="2:31" x14ac:dyDescent="0.25">
      <c r="B865" s="1">
        <v>19500</v>
      </c>
      <c r="C865" s="2">
        <v>44616</v>
      </c>
      <c r="D865" s="1">
        <v>5761</v>
      </c>
      <c r="E865" s="1">
        <v>-4346</v>
      </c>
      <c r="F865" s="1">
        <v>5271</v>
      </c>
      <c r="G865" s="1">
        <v>57.65</v>
      </c>
      <c r="H865" s="1">
        <v>2224.25</v>
      </c>
      <c r="I865" s="1">
        <v>25.599999999999909</v>
      </c>
      <c r="J865" s="1">
        <v>18400</v>
      </c>
      <c r="K865" s="1">
        <v>13650</v>
      </c>
      <c r="L865" s="1">
        <v>1000</v>
      </c>
      <c r="M865" s="1">
        <v>2223.15</v>
      </c>
      <c r="N865" s="1">
        <v>50</v>
      </c>
      <c r="O865" s="1">
        <v>2225.3000000000002</v>
      </c>
      <c r="P865" s="1">
        <v>17273.900000000001</v>
      </c>
      <c r="Q865" s="1">
        <v>19500</v>
      </c>
      <c r="R865" s="1">
        <v>44616</v>
      </c>
      <c r="S865" s="1">
        <v>30552</v>
      </c>
      <c r="T865" s="1">
        <v>6875</v>
      </c>
      <c r="U865" s="1">
        <v>43951</v>
      </c>
      <c r="V865" s="1">
        <v>34.32</v>
      </c>
      <c r="W865" s="1">
        <v>0.85</v>
      </c>
      <c r="X865" s="1">
        <v>-0.65</v>
      </c>
      <c r="Y865" s="1">
        <v>1005500</v>
      </c>
      <c r="Z865" s="1">
        <v>297650</v>
      </c>
      <c r="AA865" s="1">
        <v>26400</v>
      </c>
      <c r="AB865" s="1">
        <v>0.8</v>
      </c>
      <c r="AC865" s="1">
        <v>1450</v>
      </c>
      <c r="AD865" s="1">
        <v>0.85</v>
      </c>
      <c r="AE865" s="1">
        <v>17273.900000000001</v>
      </c>
    </row>
    <row r="866" spans="2:31" x14ac:dyDescent="0.25">
      <c r="B866" s="1">
        <v>19500</v>
      </c>
      <c r="C866" s="2">
        <v>44651</v>
      </c>
      <c r="D866" s="1">
        <v>632</v>
      </c>
      <c r="E866" s="1">
        <v>-16</v>
      </c>
      <c r="F866" s="1">
        <v>78</v>
      </c>
      <c r="G866" s="1">
        <v>29.42</v>
      </c>
      <c r="H866" s="1">
        <v>2155</v>
      </c>
      <c r="I866" s="1">
        <v>65</v>
      </c>
      <c r="J866" s="1">
        <v>7100</v>
      </c>
      <c r="K866" s="1">
        <v>15750</v>
      </c>
      <c r="L866" s="1">
        <v>450</v>
      </c>
      <c r="M866" s="1">
        <v>2154.4</v>
      </c>
      <c r="N866" s="1">
        <v>200</v>
      </c>
      <c r="O866" s="1">
        <v>2162.1999999999998</v>
      </c>
      <c r="P866" s="1">
        <v>17273.900000000001</v>
      </c>
      <c r="Q866" s="1">
        <v>19500</v>
      </c>
      <c r="R866" s="1">
        <v>44651</v>
      </c>
      <c r="S866" s="1">
        <v>5909</v>
      </c>
      <c r="T866" s="1">
        <v>124</v>
      </c>
      <c r="U866" s="1">
        <v>2781</v>
      </c>
      <c r="V866" s="1">
        <v>16.829999999999998</v>
      </c>
      <c r="W866" s="1">
        <v>9.6</v>
      </c>
      <c r="X866" s="1">
        <v>-3.75</v>
      </c>
      <c r="Y866" s="1">
        <v>68750</v>
      </c>
      <c r="Z866" s="1">
        <v>44600</v>
      </c>
      <c r="AA866" s="1">
        <v>100</v>
      </c>
      <c r="AB866" s="1">
        <v>9.65</v>
      </c>
      <c r="AC866" s="1">
        <v>150</v>
      </c>
      <c r="AD866" s="1">
        <v>9.6999999999999993</v>
      </c>
      <c r="AE866" s="1">
        <v>17273.900000000001</v>
      </c>
    </row>
    <row r="867" spans="2:31" x14ac:dyDescent="0.25">
      <c r="B867" s="1">
        <v>0</v>
      </c>
      <c r="C867" s="2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19500</v>
      </c>
      <c r="R867" s="1">
        <v>44924</v>
      </c>
      <c r="S867" s="1">
        <v>138</v>
      </c>
      <c r="T867" s="1">
        <v>19</v>
      </c>
      <c r="U867" s="1">
        <v>31</v>
      </c>
      <c r="V867" s="1">
        <v>9.99</v>
      </c>
      <c r="W867" s="1">
        <v>386</v>
      </c>
      <c r="X867" s="1">
        <v>26</v>
      </c>
      <c r="Y867" s="1">
        <v>25500</v>
      </c>
      <c r="Z867" s="1">
        <v>1750</v>
      </c>
      <c r="AA867" s="1">
        <v>50</v>
      </c>
      <c r="AB867" s="1">
        <v>342</v>
      </c>
      <c r="AC867" s="1">
        <v>50</v>
      </c>
      <c r="AD867" s="1">
        <v>386</v>
      </c>
      <c r="AE867" s="1">
        <v>17273.900000000001</v>
      </c>
    </row>
    <row r="868" spans="2:31" x14ac:dyDescent="0.25">
      <c r="B868" s="1">
        <v>0</v>
      </c>
      <c r="C868" s="2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19500</v>
      </c>
      <c r="R868" s="1">
        <v>46015</v>
      </c>
      <c r="S868" s="1">
        <v>2</v>
      </c>
      <c r="T868" s="1">
        <v>1</v>
      </c>
      <c r="U868" s="1">
        <v>2</v>
      </c>
      <c r="V868" s="1">
        <v>0</v>
      </c>
      <c r="W868" s="1">
        <v>1230</v>
      </c>
      <c r="X868" s="1">
        <v>-70</v>
      </c>
      <c r="Y868" s="1">
        <v>600</v>
      </c>
      <c r="Z868" s="1">
        <v>150</v>
      </c>
      <c r="AA868" s="1">
        <v>100</v>
      </c>
      <c r="AB868" s="1">
        <v>1273.05</v>
      </c>
      <c r="AC868" s="1">
        <v>50</v>
      </c>
      <c r="AD868" s="1">
        <v>4793</v>
      </c>
      <c r="AE868" s="1">
        <v>17273.900000000001</v>
      </c>
    </row>
    <row r="869" spans="2:31" x14ac:dyDescent="0.25">
      <c r="B869" s="1">
        <v>19500</v>
      </c>
      <c r="C869" s="2">
        <v>44637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1750</v>
      </c>
      <c r="K869" s="1">
        <v>0</v>
      </c>
      <c r="L869" s="1">
        <v>1750</v>
      </c>
      <c r="M869" s="1">
        <v>1850.75</v>
      </c>
      <c r="N869" s="1">
        <v>0</v>
      </c>
      <c r="O869" s="1">
        <v>0</v>
      </c>
      <c r="P869" s="1">
        <v>17273.900000000001</v>
      </c>
      <c r="Q869" s="1">
        <v>19500</v>
      </c>
      <c r="R869" s="1">
        <v>44637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13450</v>
      </c>
      <c r="Z869" s="1">
        <v>4250</v>
      </c>
      <c r="AA869" s="1">
        <v>50</v>
      </c>
      <c r="AB869" s="1">
        <v>6</v>
      </c>
      <c r="AC869" s="1">
        <v>300</v>
      </c>
      <c r="AD869" s="1">
        <v>12</v>
      </c>
      <c r="AE869" s="1">
        <v>17273.900000000001</v>
      </c>
    </row>
    <row r="870" spans="2:31" x14ac:dyDescent="0.25">
      <c r="B870" s="1">
        <v>19550</v>
      </c>
      <c r="C870" s="2">
        <v>44616</v>
      </c>
      <c r="D870" s="1">
        <v>5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7550</v>
      </c>
      <c r="K870" s="1">
        <v>9300</v>
      </c>
      <c r="L870" s="1">
        <v>1250</v>
      </c>
      <c r="M870" s="1">
        <v>2212.0500000000002</v>
      </c>
      <c r="N870" s="1">
        <v>1250</v>
      </c>
      <c r="O870" s="1">
        <v>2321.35</v>
      </c>
      <c r="P870" s="1">
        <v>17273.900000000001</v>
      </c>
      <c r="Q870" s="1">
        <v>19550</v>
      </c>
      <c r="R870" s="1">
        <v>44616</v>
      </c>
      <c r="S870" s="1">
        <v>715</v>
      </c>
      <c r="T870" s="1">
        <v>513</v>
      </c>
      <c r="U870" s="1">
        <v>8801</v>
      </c>
      <c r="V870" s="1">
        <v>35.78</v>
      </c>
      <c r="W870" s="1">
        <v>1</v>
      </c>
      <c r="X870" s="1">
        <v>-0.35000000000000009</v>
      </c>
      <c r="Y870" s="1">
        <v>63700</v>
      </c>
      <c r="Z870" s="1">
        <v>38900</v>
      </c>
      <c r="AA870" s="1">
        <v>700</v>
      </c>
      <c r="AB870" s="1">
        <v>0.9</v>
      </c>
      <c r="AC870" s="1">
        <v>9650</v>
      </c>
      <c r="AD870" s="1">
        <v>1</v>
      </c>
      <c r="AE870" s="1">
        <v>17273.900000000001</v>
      </c>
    </row>
    <row r="871" spans="2:31" x14ac:dyDescent="0.25">
      <c r="B871" s="1">
        <v>19550</v>
      </c>
      <c r="C871" s="2">
        <v>44630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1850</v>
      </c>
      <c r="K871" s="1">
        <v>1750</v>
      </c>
      <c r="L871" s="1">
        <v>100</v>
      </c>
      <c r="M871" s="1">
        <v>2095</v>
      </c>
      <c r="N871" s="1">
        <v>1750</v>
      </c>
      <c r="O871" s="1">
        <v>2417.8000000000002</v>
      </c>
      <c r="P871" s="1">
        <v>17273.900000000001</v>
      </c>
      <c r="Q871" s="1">
        <v>19550</v>
      </c>
      <c r="R871" s="1">
        <v>44630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4350</v>
      </c>
      <c r="Z871" s="1">
        <v>300</v>
      </c>
      <c r="AA871" s="1">
        <v>600</v>
      </c>
      <c r="AB871" s="1">
        <v>1.55</v>
      </c>
      <c r="AC871" s="1">
        <v>300</v>
      </c>
      <c r="AD871" s="1">
        <v>9.9499999999999993</v>
      </c>
      <c r="AE871" s="1">
        <v>17273.900000000001</v>
      </c>
    </row>
    <row r="872" spans="2:31" x14ac:dyDescent="0.25">
      <c r="B872" s="1">
        <v>19550</v>
      </c>
      <c r="C872" s="2">
        <v>44637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1750</v>
      </c>
      <c r="K872" s="1">
        <v>0</v>
      </c>
      <c r="L872" s="1">
        <v>1750</v>
      </c>
      <c r="M872" s="1">
        <v>1547.55</v>
      </c>
      <c r="N872" s="1">
        <v>0</v>
      </c>
      <c r="O872" s="1">
        <v>0</v>
      </c>
      <c r="P872" s="1">
        <v>17273.900000000001</v>
      </c>
      <c r="Q872" s="1">
        <v>19550</v>
      </c>
      <c r="R872" s="1">
        <v>44637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3650</v>
      </c>
      <c r="Z872" s="1">
        <v>0</v>
      </c>
      <c r="AA872" s="1">
        <v>1800</v>
      </c>
      <c r="AB872" s="1">
        <v>2.0499999999999998</v>
      </c>
      <c r="AC872" s="1">
        <v>0</v>
      </c>
      <c r="AD872" s="1">
        <v>0</v>
      </c>
      <c r="AE872" s="1">
        <v>17273.900000000001</v>
      </c>
    </row>
    <row r="873" spans="2:31" x14ac:dyDescent="0.25">
      <c r="B873" s="1">
        <v>19550</v>
      </c>
      <c r="C873" s="2">
        <v>44651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5650</v>
      </c>
      <c r="K873" s="1">
        <v>3400</v>
      </c>
      <c r="L873" s="1">
        <v>1100</v>
      </c>
      <c r="M873" s="1">
        <v>2155.6</v>
      </c>
      <c r="N873" s="1">
        <v>650</v>
      </c>
      <c r="O873" s="1">
        <v>2405.8000000000002</v>
      </c>
      <c r="P873" s="1">
        <v>17273.900000000001</v>
      </c>
      <c r="Q873" s="1">
        <v>19550</v>
      </c>
      <c r="R873" s="1">
        <v>44651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4700</v>
      </c>
      <c r="Z873" s="1">
        <v>5500</v>
      </c>
      <c r="AA873" s="1">
        <v>600</v>
      </c>
      <c r="AB873" s="1">
        <v>6</v>
      </c>
      <c r="AC873" s="1">
        <v>300</v>
      </c>
      <c r="AD873" s="1">
        <v>16.45</v>
      </c>
      <c r="AE873" s="1">
        <v>17273.900000000001</v>
      </c>
    </row>
    <row r="874" spans="2:31" x14ac:dyDescent="0.25">
      <c r="B874" s="1">
        <v>19550</v>
      </c>
      <c r="C874" s="2">
        <v>44623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3650</v>
      </c>
      <c r="K874" s="1">
        <v>2950</v>
      </c>
      <c r="L874" s="1">
        <v>800</v>
      </c>
      <c r="M874" s="1">
        <v>2116.35</v>
      </c>
      <c r="N874" s="1">
        <v>200</v>
      </c>
      <c r="O874" s="1">
        <v>2288.6</v>
      </c>
      <c r="P874" s="1">
        <v>17273.900000000001</v>
      </c>
      <c r="Q874" s="1">
        <v>19550</v>
      </c>
      <c r="R874" s="1">
        <v>44623</v>
      </c>
      <c r="S874" s="1">
        <v>3</v>
      </c>
      <c r="T874" s="1">
        <v>1</v>
      </c>
      <c r="U874" s="1">
        <v>4</v>
      </c>
      <c r="V874" s="1">
        <v>27.39</v>
      </c>
      <c r="W874" s="1">
        <v>3.2</v>
      </c>
      <c r="X874" s="1">
        <v>-147.80000000000001</v>
      </c>
      <c r="Y874" s="1">
        <v>32750</v>
      </c>
      <c r="Z874" s="1">
        <v>600</v>
      </c>
      <c r="AA874" s="1">
        <v>200</v>
      </c>
      <c r="AB874" s="1">
        <v>2.5</v>
      </c>
      <c r="AC874" s="1">
        <v>300</v>
      </c>
      <c r="AD874" s="1">
        <v>3.2</v>
      </c>
      <c r="AE874" s="1">
        <v>17273.900000000001</v>
      </c>
    </row>
    <row r="875" spans="2:31" x14ac:dyDescent="0.25">
      <c r="B875" s="1">
        <v>19600</v>
      </c>
      <c r="C875" s="2">
        <v>44623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3000</v>
      </c>
      <c r="K875" s="1">
        <v>2950</v>
      </c>
      <c r="L875" s="1">
        <v>200</v>
      </c>
      <c r="M875" s="1">
        <v>2262.15</v>
      </c>
      <c r="N875" s="1">
        <v>200</v>
      </c>
      <c r="O875" s="1">
        <v>2342.6</v>
      </c>
      <c r="P875" s="1">
        <v>17273.900000000001</v>
      </c>
      <c r="Q875" s="1">
        <v>19600</v>
      </c>
      <c r="R875" s="1">
        <v>44623</v>
      </c>
      <c r="S875" s="1">
        <v>27</v>
      </c>
      <c r="T875" s="1">
        <v>27</v>
      </c>
      <c r="U875" s="1">
        <v>57</v>
      </c>
      <c r="V875" s="1">
        <v>27.31</v>
      </c>
      <c r="W875" s="1">
        <v>2.7</v>
      </c>
      <c r="X875" s="1">
        <v>-165.4</v>
      </c>
      <c r="Y875" s="1">
        <v>40700</v>
      </c>
      <c r="Z875" s="1">
        <v>6950</v>
      </c>
      <c r="AA875" s="1">
        <v>50</v>
      </c>
      <c r="AB875" s="1">
        <v>2.5499999999999998</v>
      </c>
      <c r="AC875" s="1">
        <v>350</v>
      </c>
      <c r="AD875" s="1">
        <v>2.65</v>
      </c>
      <c r="AE875" s="1">
        <v>17273.900000000001</v>
      </c>
    </row>
    <row r="876" spans="2:31" x14ac:dyDescent="0.25">
      <c r="B876" s="1">
        <v>19600</v>
      </c>
      <c r="C876" s="2">
        <v>44637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1750</v>
      </c>
      <c r="K876" s="1">
        <v>0</v>
      </c>
      <c r="L876" s="1">
        <v>1750</v>
      </c>
      <c r="M876" s="1">
        <v>1941</v>
      </c>
      <c r="N876" s="1">
        <v>0</v>
      </c>
      <c r="O876" s="1">
        <v>0</v>
      </c>
      <c r="P876" s="1">
        <v>17273.900000000001</v>
      </c>
      <c r="Q876" s="1">
        <v>19600</v>
      </c>
      <c r="R876" s="1">
        <v>44637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6750</v>
      </c>
      <c r="Z876" s="1">
        <v>0</v>
      </c>
      <c r="AA876" s="1">
        <v>600</v>
      </c>
      <c r="AB876" s="1">
        <v>2.2000000000000002</v>
      </c>
      <c r="AC876" s="1">
        <v>0</v>
      </c>
      <c r="AD876" s="1">
        <v>0</v>
      </c>
      <c r="AE876" s="1">
        <v>17273.900000000001</v>
      </c>
    </row>
    <row r="877" spans="2:31" x14ac:dyDescent="0.25">
      <c r="B877" s="1">
        <v>19600</v>
      </c>
      <c r="C877" s="2">
        <v>44651</v>
      </c>
      <c r="D877" s="1">
        <v>9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4700</v>
      </c>
      <c r="K877" s="1">
        <v>4700</v>
      </c>
      <c r="L877" s="1">
        <v>100</v>
      </c>
      <c r="M877" s="1">
        <v>2228.9499999999998</v>
      </c>
      <c r="N877" s="1">
        <v>100</v>
      </c>
      <c r="O877" s="1">
        <v>2311.4499999999998</v>
      </c>
      <c r="P877" s="1">
        <v>17273.900000000001</v>
      </c>
      <c r="Q877" s="1">
        <v>19600</v>
      </c>
      <c r="R877" s="1">
        <v>44651</v>
      </c>
      <c r="S877" s="1">
        <v>120</v>
      </c>
      <c r="T877" s="1">
        <v>35</v>
      </c>
      <c r="U877" s="1">
        <v>97</v>
      </c>
      <c r="V877" s="1">
        <v>17.11</v>
      </c>
      <c r="W877" s="1">
        <v>8.6999999999999993</v>
      </c>
      <c r="X877" s="1">
        <v>-4.9500000000000011</v>
      </c>
      <c r="Y877" s="1">
        <v>11250</v>
      </c>
      <c r="Z877" s="1">
        <v>8150</v>
      </c>
      <c r="AA877" s="1">
        <v>150</v>
      </c>
      <c r="AB877" s="1">
        <v>8.9499999999999993</v>
      </c>
      <c r="AC877" s="1">
        <v>50</v>
      </c>
      <c r="AD877" s="1">
        <v>9.35</v>
      </c>
      <c r="AE877" s="1">
        <v>17273.900000000001</v>
      </c>
    </row>
    <row r="878" spans="2:31" x14ac:dyDescent="0.25">
      <c r="B878" s="1">
        <v>19600</v>
      </c>
      <c r="C878" s="2">
        <v>44616</v>
      </c>
      <c r="D878" s="1">
        <v>53</v>
      </c>
      <c r="E878" s="1">
        <v>0</v>
      </c>
      <c r="F878" s="1">
        <v>9</v>
      </c>
      <c r="G878" s="1">
        <v>0</v>
      </c>
      <c r="H878" s="1">
        <v>2285.9499999999998</v>
      </c>
      <c r="I878" s="1">
        <v>80.949999999999818</v>
      </c>
      <c r="J878" s="1">
        <v>6400</v>
      </c>
      <c r="K878" s="1">
        <v>4650</v>
      </c>
      <c r="L878" s="1">
        <v>100</v>
      </c>
      <c r="M878" s="1">
        <v>2310</v>
      </c>
      <c r="N878" s="1">
        <v>50</v>
      </c>
      <c r="O878" s="1">
        <v>2337.1999999999998</v>
      </c>
      <c r="P878" s="1">
        <v>17273.900000000001</v>
      </c>
      <c r="Q878" s="1">
        <v>19600</v>
      </c>
      <c r="R878" s="1">
        <v>44616</v>
      </c>
      <c r="S878" s="1">
        <v>3921</v>
      </c>
      <c r="T878" s="1">
        <v>1490</v>
      </c>
      <c r="U878" s="1">
        <v>19075</v>
      </c>
      <c r="V878" s="1">
        <v>35.619999999999997</v>
      </c>
      <c r="W878" s="1">
        <v>0.8</v>
      </c>
      <c r="X878" s="1">
        <v>-0.59999999999999987</v>
      </c>
      <c r="Y878" s="1">
        <v>112000</v>
      </c>
      <c r="Z878" s="1">
        <v>46000</v>
      </c>
      <c r="AA878" s="1">
        <v>11800</v>
      </c>
      <c r="AB878" s="1">
        <v>0.8</v>
      </c>
      <c r="AC878" s="1">
        <v>15700</v>
      </c>
      <c r="AD878" s="1">
        <v>0.85</v>
      </c>
      <c r="AE878" s="1">
        <v>17273.900000000001</v>
      </c>
    </row>
    <row r="879" spans="2:31" x14ac:dyDescent="0.25">
      <c r="B879" s="1">
        <v>19600</v>
      </c>
      <c r="C879" s="2">
        <v>44630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1850</v>
      </c>
      <c r="K879" s="1">
        <v>1850</v>
      </c>
      <c r="L879" s="1">
        <v>100</v>
      </c>
      <c r="M879" s="1">
        <v>2142.5500000000002</v>
      </c>
      <c r="N879" s="1">
        <v>1750</v>
      </c>
      <c r="O879" s="1">
        <v>2486.4499999999998</v>
      </c>
      <c r="P879" s="1">
        <v>17273.900000000001</v>
      </c>
      <c r="Q879" s="1">
        <v>19600</v>
      </c>
      <c r="R879" s="1">
        <v>44630</v>
      </c>
      <c r="S879" s="1">
        <v>0</v>
      </c>
      <c r="T879" s="1">
        <v>-1</v>
      </c>
      <c r="U879" s="1">
        <v>4</v>
      </c>
      <c r="V879" s="1">
        <v>23.2</v>
      </c>
      <c r="W879" s="1">
        <v>4.5</v>
      </c>
      <c r="X879" s="1">
        <v>-45.15</v>
      </c>
      <c r="Y879" s="1">
        <v>7800</v>
      </c>
      <c r="Z879" s="1">
        <v>950</v>
      </c>
      <c r="AA879" s="1">
        <v>50</v>
      </c>
      <c r="AB879" s="1">
        <v>2.7</v>
      </c>
      <c r="AC879" s="1">
        <v>50</v>
      </c>
      <c r="AD879" s="1">
        <v>5.4</v>
      </c>
      <c r="AE879" s="1">
        <v>17273.900000000001</v>
      </c>
    </row>
    <row r="880" spans="2:31" x14ac:dyDescent="0.25">
      <c r="B880" s="1">
        <v>19650</v>
      </c>
      <c r="C880" s="2">
        <v>44623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2950</v>
      </c>
      <c r="K880" s="1">
        <v>2950</v>
      </c>
      <c r="L880" s="1">
        <v>200</v>
      </c>
      <c r="M880" s="1">
        <v>2319.25</v>
      </c>
      <c r="N880" s="1">
        <v>200</v>
      </c>
      <c r="O880" s="1">
        <v>2393.1</v>
      </c>
      <c r="P880" s="1">
        <v>17273.900000000001</v>
      </c>
      <c r="Q880" s="1">
        <v>19650</v>
      </c>
      <c r="R880" s="1">
        <v>44623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37550</v>
      </c>
      <c r="Z880" s="1">
        <v>900</v>
      </c>
      <c r="AA880" s="1">
        <v>1800</v>
      </c>
      <c r="AB880" s="1">
        <v>2</v>
      </c>
      <c r="AC880" s="1">
        <v>300</v>
      </c>
      <c r="AD880" s="1">
        <v>3.25</v>
      </c>
      <c r="AE880" s="1">
        <v>17273.900000000001</v>
      </c>
    </row>
    <row r="881" spans="2:31" x14ac:dyDescent="0.25">
      <c r="B881" s="1">
        <v>19650</v>
      </c>
      <c r="C881" s="2">
        <v>44630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1850</v>
      </c>
      <c r="K881" s="1">
        <v>1750</v>
      </c>
      <c r="L881" s="1">
        <v>100</v>
      </c>
      <c r="M881" s="1">
        <v>2189.85</v>
      </c>
      <c r="N881" s="1">
        <v>1750</v>
      </c>
      <c r="O881" s="1">
        <v>2522.0500000000002</v>
      </c>
      <c r="P881" s="1">
        <v>17273.900000000001</v>
      </c>
      <c r="Q881" s="1">
        <v>19650</v>
      </c>
      <c r="R881" s="1">
        <v>44630</v>
      </c>
      <c r="S881" s="1">
        <v>1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4500</v>
      </c>
      <c r="Z881" s="1">
        <v>0</v>
      </c>
      <c r="AA881" s="1">
        <v>50</v>
      </c>
      <c r="AB881" s="1">
        <v>1.6</v>
      </c>
      <c r="AC881" s="1">
        <v>0</v>
      </c>
      <c r="AD881" s="1">
        <v>0</v>
      </c>
      <c r="AE881" s="1">
        <v>17273.900000000001</v>
      </c>
    </row>
    <row r="882" spans="2:31" x14ac:dyDescent="0.25">
      <c r="B882" s="1">
        <v>19650</v>
      </c>
      <c r="C882" s="2">
        <v>44616</v>
      </c>
      <c r="D882" s="1">
        <v>6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6800</v>
      </c>
      <c r="K882" s="1">
        <v>5250</v>
      </c>
      <c r="L882" s="1">
        <v>3250</v>
      </c>
      <c r="M882" s="1">
        <v>2302.25</v>
      </c>
      <c r="N882" s="1">
        <v>2450</v>
      </c>
      <c r="O882" s="1">
        <v>2429.65</v>
      </c>
      <c r="P882" s="1">
        <v>17273.900000000001</v>
      </c>
      <c r="Q882" s="1">
        <v>19650</v>
      </c>
      <c r="R882" s="1">
        <v>44616</v>
      </c>
      <c r="S882" s="1">
        <v>459</v>
      </c>
      <c r="T882" s="1">
        <v>218</v>
      </c>
      <c r="U882" s="1">
        <v>3386</v>
      </c>
      <c r="V882" s="1">
        <v>36.909999999999997</v>
      </c>
      <c r="W882" s="1">
        <v>0.95</v>
      </c>
      <c r="X882" s="1">
        <v>-0.5</v>
      </c>
      <c r="Y882" s="1">
        <v>85400</v>
      </c>
      <c r="Z882" s="1">
        <v>16650</v>
      </c>
      <c r="AA882" s="1">
        <v>1450</v>
      </c>
      <c r="AB882" s="1">
        <v>0.9</v>
      </c>
      <c r="AC882" s="1">
        <v>1200</v>
      </c>
      <c r="AD882" s="1">
        <v>1</v>
      </c>
      <c r="AE882" s="1">
        <v>17273.900000000001</v>
      </c>
    </row>
    <row r="883" spans="2:31" x14ac:dyDescent="0.25">
      <c r="B883" s="1">
        <v>19650</v>
      </c>
      <c r="C883" s="2">
        <v>44651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4900</v>
      </c>
      <c r="K883" s="1">
        <v>4250</v>
      </c>
      <c r="L883" s="1">
        <v>1250</v>
      </c>
      <c r="M883" s="1">
        <v>2238.9</v>
      </c>
      <c r="N883" s="1">
        <v>650</v>
      </c>
      <c r="O883" s="1">
        <v>2496.85</v>
      </c>
      <c r="P883" s="1">
        <v>17273.900000000001</v>
      </c>
      <c r="Q883" s="1">
        <v>19650</v>
      </c>
      <c r="R883" s="1">
        <v>44651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4800</v>
      </c>
      <c r="Z883" s="1">
        <v>6800</v>
      </c>
      <c r="AA883" s="1">
        <v>600</v>
      </c>
      <c r="AB883" s="1">
        <v>5</v>
      </c>
      <c r="AC883" s="1">
        <v>300</v>
      </c>
      <c r="AD883" s="1">
        <v>13.45</v>
      </c>
      <c r="AE883" s="1">
        <v>17273.900000000001</v>
      </c>
    </row>
    <row r="884" spans="2:31" x14ac:dyDescent="0.25">
      <c r="B884" s="1">
        <v>19650</v>
      </c>
      <c r="C884" s="2">
        <v>44637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1750</v>
      </c>
      <c r="K884" s="1">
        <v>0</v>
      </c>
      <c r="L884" s="1">
        <v>1750</v>
      </c>
      <c r="M884" s="1">
        <v>1637.8</v>
      </c>
      <c r="N884" s="1">
        <v>0</v>
      </c>
      <c r="O884" s="1">
        <v>0</v>
      </c>
      <c r="P884" s="1">
        <v>17273.900000000001</v>
      </c>
      <c r="Q884" s="1">
        <v>19650</v>
      </c>
      <c r="R884" s="1">
        <v>44637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3750</v>
      </c>
      <c r="Z884" s="1">
        <v>0</v>
      </c>
      <c r="AA884" s="1">
        <v>1800</v>
      </c>
      <c r="AB884" s="1">
        <v>2.0499999999999998</v>
      </c>
      <c r="AC884" s="1">
        <v>0</v>
      </c>
      <c r="AD884" s="1">
        <v>0</v>
      </c>
      <c r="AE884" s="1">
        <v>17273.900000000001</v>
      </c>
    </row>
    <row r="885" spans="2:31" x14ac:dyDescent="0.25">
      <c r="B885" s="1">
        <v>19700</v>
      </c>
      <c r="C885" s="2">
        <v>44616</v>
      </c>
      <c r="D885" s="1">
        <v>45</v>
      </c>
      <c r="E885" s="1">
        <v>-5</v>
      </c>
      <c r="F885" s="1">
        <v>7</v>
      </c>
      <c r="G885" s="1">
        <v>0</v>
      </c>
      <c r="H885" s="1">
        <v>2380.25</v>
      </c>
      <c r="I885" s="1">
        <v>65.25</v>
      </c>
      <c r="J885" s="1">
        <v>6400</v>
      </c>
      <c r="K885" s="1">
        <v>4600</v>
      </c>
      <c r="L885" s="1">
        <v>100</v>
      </c>
      <c r="M885" s="1">
        <v>2402.65</v>
      </c>
      <c r="N885" s="1">
        <v>50</v>
      </c>
      <c r="O885" s="1">
        <v>2436.3000000000002</v>
      </c>
      <c r="P885" s="1">
        <v>17273.900000000001</v>
      </c>
      <c r="Q885" s="1">
        <v>19700</v>
      </c>
      <c r="R885" s="1">
        <v>44616</v>
      </c>
      <c r="S885" s="1">
        <v>7176</v>
      </c>
      <c r="T885" s="1">
        <v>2012</v>
      </c>
      <c r="U885" s="1">
        <v>16801</v>
      </c>
      <c r="V885" s="1">
        <v>36.92</v>
      </c>
      <c r="W885" s="1">
        <v>0.85</v>
      </c>
      <c r="X885" s="1">
        <v>-0.54999999999999993</v>
      </c>
      <c r="Y885" s="1">
        <v>115900</v>
      </c>
      <c r="Z885" s="1">
        <v>79250</v>
      </c>
      <c r="AA885" s="1">
        <v>10300</v>
      </c>
      <c r="AB885" s="1">
        <v>0.8</v>
      </c>
      <c r="AC885" s="1">
        <v>4500</v>
      </c>
      <c r="AD885" s="1">
        <v>0.85</v>
      </c>
      <c r="AE885" s="1">
        <v>17273.900000000001</v>
      </c>
    </row>
    <row r="886" spans="2:31" x14ac:dyDescent="0.25">
      <c r="B886" s="1">
        <v>19700</v>
      </c>
      <c r="C886" s="2">
        <v>44623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3550</v>
      </c>
      <c r="K886" s="1">
        <v>3550</v>
      </c>
      <c r="L886" s="1">
        <v>700</v>
      </c>
      <c r="M886" s="1">
        <v>2180.6</v>
      </c>
      <c r="N886" s="1">
        <v>700</v>
      </c>
      <c r="O886" s="1">
        <v>2463.85</v>
      </c>
      <c r="P886" s="1">
        <v>17273.900000000001</v>
      </c>
      <c r="Q886" s="1">
        <v>19700</v>
      </c>
      <c r="R886" s="1">
        <v>44623</v>
      </c>
      <c r="S886" s="1">
        <v>35</v>
      </c>
      <c r="T886" s="1">
        <v>35</v>
      </c>
      <c r="U886" s="1">
        <v>38</v>
      </c>
      <c r="V886" s="1">
        <v>28.35</v>
      </c>
      <c r="W886" s="1">
        <v>2.75</v>
      </c>
      <c r="X886" s="1">
        <v>-147.5</v>
      </c>
      <c r="Y886" s="1">
        <v>36000</v>
      </c>
      <c r="Z886" s="1">
        <v>6250</v>
      </c>
      <c r="AA886" s="1">
        <v>50</v>
      </c>
      <c r="AB886" s="1">
        <v>2.25</v>
      </c>
      <c r="AC886" s="1">
        <v>350</v>
      </c>
      <c r="AD886" s="1">
        <v>2.5</v>
      </c>
      <c r="AE886" s="1">
        <v>17273.900000000001</v>
      </c>
    </row>
    <row r="887" spans="2:31" x14ac:dyDescent="0.25">
      <c r="B887" s="1">
        <v>19700</v>
      </c>
      <c r="C887" s="2">
        <v>44630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1850</v>
      </c>
      <c r="K887" s="1">
        <v>1850</v>
      </c>
      <c r="L887" s="1">
        <v>100</v>
      </c>
      <c r="M887" s="1">
        <v>2237.4499999999998</v>
      </c>
      <c r="N887" s="1">
        <v>100</v>
      </c>
      <c r="O887" s="1">
        <v>2597.0500000000002</v>
      </c>
      <c r="P887" s="1">
        <v>17273.900000000001</v>
      </c>
      <c r="Q887" s="1">
        <v>19700</v>
      </c>
      <c r="R887" s="1">
        <v>44630</v>
      </c>
      <c r="S887" s="1">
        <v>46</v>
      </c>
      <c r="T887" s="1">
        <v>2</v>
      </c>
      <c r="U887" s="1">
        <v>10</v>
      </c>
      <c r="V887" s="1">
        <v>24.51</v>
      </c>
      <c r="W887" s="1">
        <v>3.65</v>
      </c>
      <c r="X887" s="1">
        <v>-2.35</v>
      </c>
      <c r="Y887" s="1">
        <v>8900</v>
      </c>
      <c r="Z887" s="1">
        <v>3100</v>
      </c>
      <c r="AA887" s="1">
        <v>50</v>
      </c>
      <c r="AB887" s="1">
        <v>3.6</v>
      </c>
      <c r="AC887" s="1">
        <v>50</v>
      </c>
      <c r="AD887" s="1">
        <v>5.15</v>
      </c>
      <c r="AE887" s="1">
        <v>17273.900000000001</v>
      </c>
    </row>
    <row r="888" spans="2:31" x14ac:dyDescent="0.25">
      <c r="B888" s="1">
        <v>19700</v>
      </c>
      <c r="C888" s="2">
        <v>44637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1750</v>
      </c>
      <c r="K888" s="1">
        <v>0</v>
      </c>
      <c r="L888" s="1">
        <v>1750</v>
      </c>
      <c r="M888" s="1">
        <v>2007.9</v>
      </c>
      <c r="N888" s="1">
        <v>0</v>
      </c>
      <c r="O888" s="1">
        <v>0</v>
      </c>
      <c r="P888" s="1">
        <v>17273.900000000001</v>
      </c>
      <c r="Q888" s="1">
        <v>19700</v>
      </c>
      <c r="R888" s="1">
        <v>44637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6250</v>
      </c>
      <c r="Z888" s="1">
        <v>0</v>
      </c>
      <c r="AA888" s="1">
        <v>600</v>
      </c>
      <c r="AB888" s="1">
        <v>2.1</v>
      </c>
      <c r="AC888" s="1">
        <v>0</v>
      </c>
      <c r="AD888" s="1">
        <v>0</v>
      </c>
      <c r="AE888" s="1">
        <v>17273.900000000001</v>
      </c>
    </row>
    <row r="889" spans="2:31" x14ac:dyDescent="0.25">
      <c r="B889" s="1">
        <v>19700</v>
      </c>
      <c r="C889" s="2">
        <v>44651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4700</v>
      </c>
      <c r="K889" s="1">
        <v>4700</v>
      </c>
      <c r="L889" s="1">
        <v>100</v>
      </c>
      <c r="M889" s="1">
        <v>2328.6</v>
      </c>
      <c r="N889" s="1">
        <v>100</v>
      </c>
      <c r="O889" s="1">
        <v>2416.9</v>
      </c>
      <c r="P889" s="1">
        <v>17273.900000000001</v>
      </c>
      <c r="Q889" s="1">
        <v>19700</v>
      </c>
      <c r="R889" s="1">
        <v>44651</v>
      </c>
      <c r="S889" s="1">
        <v>74</v>
      </c>
      <c r="T889" s="1">
        <v>9</v>
      </c>
      <c r="U889" s="1">
        <v>15</v>
      </c>
      <c r="V889" s="1">
        <v>18.13</v>
      </c>
      <c r="W889" s="1">
        <v>9</v>
      </c>
      <c r="X889" s="1">
        <v>-5.1999999999999993</v>
      </c>
      <c r="Y889" s="1">
        <v>8850</v>
      </c>
      <c r="Z889" s="1">
        <v>9350</v>
      </c>
      <c r="AA889" s="1">
        <v>50</v>
      </c>
      <c r="AB889" s="1">
        <v>8.65</v>
      </c>
      <c r="AC889" s="1">
        <v>50</v>
      </c>
      <c r="AD889" s="1">
        <v>9.8000000000000007</v>
      </c>
      <c r="AE889" s="1">
        <v>17273.900000000001</v>
      </c>
    </row>
    <row r="890" spans="2:31" x14ac:dyDescent="0.25">
      <c r="B890" s="1">
        <v>19750</v>
      </c>
      <c r="C890" s="2">
        <v>44616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7550</v>
      </c>
      <c r="K890" s="1">
        <v>8100</v>
      </c>
      <c r="L890" s="1">
        <v>1800</v>
      </c>
      <c r="M890" s="1">
        <v>2411.15</v>
      </c>
      <c r="N890" s="1">
        <v>50</v>
      </c>
      <c r="O890" s="1">
        <v>2503.85</v>
      </c>
      <c r="P890" s="1">
        <v>17273.900000000001</v>
      </c>
      <c r="Q890" s="1">
        <v>19750</v>
      </c>
      <c r="R890" s="1">
        <v>44616</v>
      </c>
      <c r="S890" s="1">
        <v>824</v>
      </c>
      <c r="T890" s="1">
        <v>370</v>
      </c>
      <c r="U890" s="1">
        <v>4199</v>
      </c>
      <c r="V890" s="1">
        <v>38.22</v>
      </c>
      <c r="W890" s="1">
        <v>0.9</v>
      </c>
      <c r="X890" s="1">
        <v>-0.54999999999999993</v>
      </c>
      <c r="Y890" s="1">
        <v>86700</v>
      </c>
      <c r="Z890" s="1">
        <v>42550</v>
      </c>
      <c r="AA890" s="1">
        <v>1450</v>
      </c>
      <c r="AB890" s="1">
        <v>0.9</v>
      </c>
      <c r="AC890" s="1">
        <v>200</v>
      </c>
      <c r="AD890" s="1">
        <v>1</v>
      </c>
      <c r="AE890" s="1">
        <v>17273.900000000001</v>
      </c>
    </row>
    <row r="891" spans="2:31" x14ac:dyDescent="0.25">
      <c r="B891" s="1">
        <v>19750</v>
      </c>
      <c r="C891" s="2">
        <v>44623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2950</v>
      </c>
      <c r="K891" s="1">
        <v>3400</v>
      </c>
      <c r="L891" s="1">
        <v>200</v>
      </c>
      <c r="M891" s="1">
        <v>2433.8000000000002</v>
      </c>
      <c r="N891" s="1">
        <v>1000</v>
      </c>
      <c r="O891" s="1">
        <v>2547.85</v>
      </c>
      <c r="P891" s="1">
        <v>17273.900000000001</v>
      </c>
      <c r="Q891" s="1">
        <v>19750</v>
      </c>
      <c r="R891" s="1">
        <v>44623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43850</v>
      </c>
      <c r="Z891" s="1">
        <v>600</v>
      </c>
      <c r="AA891" s="1">
        <v>1800</v>
      </c>
      <c r="AB891" s="1">
        <v>2</v>
      </c>
      <c r="AC891" s="1">
        <v>600</v>
      </c>
      <c r="AD891" s="1">
        <v>3.3</v>
      </c>
      <c r="AE891" s="1">
        <v>17273.900000000001</v>
      </c>
    </row>
    <row r="892" spans="2:31" x14ac:dyDescent="0.25">
      <c r="B892" s="1">
        <v>19750</v>
      </c>
      <c r="C892" s="2">
        <v>44630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1850</v>
      </c>
      <c r="K892" s="1">
        <v>1850</v>
      </c>
      <c r="L892" s="1">
        <v>100</v>
      </c>
      <c r="M892" s="1">
        <v>2284.9</v>
      </c>
      <c r="N892" s="1">
        <v>100</v>
      </c>
      <c r="O892" s="1">
        <v>2643.25</v>
      </c>
      <c r="P892" s="1">
        <v>17273.900000000001</v>
      </c>
      <c r="Q892" s="1">
        <v>19750</v>
      </c>
      <c r="R892" s="1">
        <v>44630</v>
      </c>
      <c r="S892" s="1">
        <v>1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7150</v>
      </c>
      <c r="Z892" s="1">
        <v>650</v>
      </c>
      <c r="AA892" s="1">
        <v>300</v>
      </c>
      <c r="AB892" s="1">
        <v>3.1</v>
      </c>
      <c r="AC892" s="1">
        <v>50</v>
      </c>
      <c r="AD892" s="1">
        <v>6.95</v>
      </c>
      <c r="AE892" s="1">
        <v>17273.900000000001</v>
      </c>
    </row>
    <row r="893" spans="2:31" x14ac:dyDescent="0.25">
      <c r="B893" s="1">
        <v>19750</v>
      </c>
      <c r="C893" s="2">
        <v>44637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1750</v>
      </c>
      <c r="K893" s="1">
        <v>0</v>
      </c>
      <c r="L893" s="1">
        <v>1750</v>
      </c>
      <c r="M893" s="1">
        <v>1728.05</v>
      </c>
      <c r="N893" s="1">
        <v>0</v>
      </c>
      <c r="O893" s="1">
        <v>0</v>
      </c>
      <c r="P893" s="1">
        <v>17273.900000000001</v>
      </c>
      <c r="Q893" s="1">
        <v>19750</v>
      </c>
      <c r="R893" s="1">
        <v>44637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6600</v>
      </c>
      <c r="Z893" s="1">
        <v>0</v>
      </c>
      <c r="AA893" s="1">
        <v>600</v>
      </c>
      <c r="AB893" s="1">
        <v>2.2000000000000002</v>
      </c>
      <c r="AC893" s="1">
        <v>0</v>
      </c>
      <c r="AD893" s="1">
        <v>0</v>
      </c>
      <c r="AE893" s="1">
        <v>17273.900000000001</v>
      </c>
    </row>
    <row r="894" spans="2:31" x14ac:dyDescent="0.25">
      <c r="B894" s="1">
        <v>19750</v>
      </c>
      <c r="C894" s="2">
        <v>44651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5650</v>
      </c>
      <c r="K894" s="1">
        <v>4200</v>
      </c>
      <c r="L894" s="1">
        <v>1100</v>
      </c>
      <c r="M894" s="1">
        <v>2351.5500000000002</v>
      </c>
      <c r="N894" s="1">
        <v>600</v>
      </c>
      <c r="O894" s="1">
        <v>2614.4</v>
      </c>
      <c r="P894" s="1">
        <v>17273.900000000001</v>
      </c>
      <c r="Q894" s="1">
        <v>19750</v>
      </c>
      <c r="R894" s="1">
        <v>44651</v>
      </c>
      <c r="S894" s="1">
        <v>62</v>
      </c>
      <c r="T894" s="1">
        <v>3</v>
      </c>
      <c r="U894" s="1">
        <v>15</v>
      </c>
      <c r="V894" s="1">
        <v>18.45</v>
      </c>
      <c r="W894" s="1">
        <v>8.35</v>
      </c>
      <c r="X894" s="1">
        <v>-3.3499999999999996</v>
      </c>
      <c r="Y894" s="1">
        <v>7750</v>
      </c>
      <c r="Z894" s="1">
        <v>8300</v>
      </c>
      <c r="AA894" s="1">
        <v>50</v>
      </c>
      <c r="AB894" s="1">
        <v>8.4499999999999993</v>
      </c>
      <c r="AC894" s="1">
        <v>250</v>
      </c>
      <c r="AD894" s="1">
        <v>10.95</v>
      </c>
      <c r="AE894" s="1">
        <v>17273.900000000001</v>
      </c>
    </row>
    <row r="895" spans="2:31" x14ac:dyDescent="0.25">
      <c r="B895" s="1">
        <v>19800</v>
      </c>
      <c r="C895" s="2">
        <v>44616</v>
      </c>
      <c r="D895" s="1">
        <v>135</v>
      </c>
      <c r="E895" s="1">
        <v>0</v>
      </c>
      <c r="F895" s="1">
        <v>7</v>
      </c>
      <c r="G895" s="1">
        <v>0</v>
      </c>
      <c r="H895" s="1">
        <v>2476.1</v>
      </c>
      <c r="I895" s="1">
        <v>15.900000000000093</v>
      </c>
      <c r="J895" s="1">
        <v>6650</v>
      </c>
      <c r="K895" s="1">
        <v>5000</v>
      </c>
      <c r="L895" s="1">
        <v>50</v>
      </c>
      <c r="M895" s="1">
        <v>2513.35</v>
      </c>
      <c r="N895" s="1">
        <v>50</v>
      </c>
      <c r="O895" s="1">
        <v>2528.5</v>
      </c>
      <c r="P895" s="1">
        <v>17273.900000000001</v>
      </c>
      <c r="Q895" s="1">
        <v>19800</v>
      </c>
      <c r="R895" s="1">
        <v>44616</v>
      </c>
      <c r="S895" s="1">
        <v>43032</v>
      </c>
      <c r="T895" s="1">
        <v>9011</v>
      </c>
      <c r="U895" s="1">
        <v>62608</v>
      </c>
      <c r="V895" s="1">
        <v>37.96</v>
      </c>
      <c r="W895" s="1">
        <v>0.75</v>
      </c>
      <c r="X895" s="1">
        <v>-0.60000000000000009</v>
      </c>
      <c r="Y895" s="1">
        <v>1280400</v>
      </c>
      <c r="Z895" s="1">
        <v>445950</v>
      </c>
      <c r="AA895" s="1">
        <v>81800</v>
      </c>
      <c r="AB895" s="1">
        <v>0.75</v>
      </c>
      <c r="AC895" s="1">
        <v>4950</v>
      </c>
      <c r="AD895" s="1">
        <v>0.8</v>
      </c>
      <c r="AE895" s="1">
        <v>17273.900000000001</v>
      </c>
    </row>
    <row r="896" spans="2:31" x14ac:dyDescent="0.25">
      <c r="B896" s="1">
        <v>19800</v>
      </c>
      <c r="C896" s="2">
        <v>44623</v>
      </c>
      <c r="D896" s="1">
        <v>1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3000</v>
      </c>
      <c r="K896" s="1">
        <v>3650</v>
      </c>
      <c r="L896" s="1">
        <v>100</v>
      </c>
      <c r="M896" s="1">
        <v>2463.25</v>
      </c>
      <c r="N896" s="1">
        <v>800</v>
      </c>
      <c r="O896" s="1">
        <v>2584.4</v>
      </c>
      <c r="P896" s="1">
        <v>17273.900000000001</v>
      </c>
      <c r="Q896" s="1">
        <v>19800</v>
      </c>
      <c r="R896" s="1">
        <v>44623</v>
      </c>
      <c r="S896" s="1">
        <v>705</v>
      </c>
      <c r="T896" s="1">
        <v>198</v>
      </c>
      <c r="U896" s="1">
        <v>610</v>
      </c>
      <c r="V896" s="1">
        <v>28.48</v>
      </c>
      <c r="W896" s="1">
        <v>2.0499999999999998</v>
      </c>
      <c r="X896" s="1">
        <v>-0.85000000000000009</v>
      </c>
      <c r="Y896" s="1">
        <v>88550</v>
      </c>
      <c r="Z896" s="1">
        <v>31350</v>
      </c>
      <c r="AA896" s="1">
        <v>50</v>
      </c>
      <c r="AB896" s="1">
        <v>2.0499999999999998</v>
      </c>
      <c r="AC896" s="1">
        <v>50</v>
      </c>
      <c r="AD896" s="1">
        <v>2.1</v>
      </c>
      <c r="AE896" s="1">
        <v>17273.900000000001</v>
      </c>
    </row>
    <row r="897" spans="2:31" x14ac:dyDescent="0.25">
      <c r="B897" s="1">
        <v>19800</v>
      </c>
      <c r="C897" s="2">
        <v>44637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1750</v>
      </c>
      <c r="K897" s="1">
        <v>1750</v>
      </c>
      <c r="L897" s="1">
        <v>1750</v>
      </c>
      <c r="M897" s="1">
        <v>2121.5</v>
      </c>
      <c r="N897" s="1">
        <v>1750</v>
      </c>
      <c r="O897" s="1">
        <v>2918.9</v>
      </c>
      <c r="P897" s="1">
        <v>17273.900000000001</v>
      </c>
      <c r="Q897" s="1">
        <v>19800</v>
      </c>
      <c r="R897" s="1">
        <v>44637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5750</v>
      </c>
      <c r="Z897" s="1">
        <v>750</v>
      </c>
      <c r="AA897" s="1">
        <v>50</v>
      </c>
      <c r="AB897" s="1">
        <v>4</v>
      </c>
      <c r="AC897" s="1">
        <v>250</v>
      </c>
      <c r="AD897" s="1">
        <v>12</v>
      </c>
      <c r="AE897" s="1">
        <v>17273.900000000001</v>
      </c>
    </row>
    <row r="898" spans="2:31" x14ac:dyDescent="0.25">
      <c r="B898" s="1">
        <v>19800</v>
      </c>
      <c r="C898" s="2">
        <v>44651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4650</v>
      </c>
      <c r="K898" s="1">
        <v>4650</v>
      </c>
      <c r="L898" s="1">
        <v>100</v>
      </c>
      <c r="M898" s="1">
        <v>2428</v>
      </c>
      <c r="N898" s="1">
        <v>100</v>
      </c>
      <c r="O898" s="1">
        <v>2525.0500000000002</v>
      </c>
      <c r="P898" s="1">
        <v>17273.900000000001</v>
      </c>
      <c r="Q898" s="1">
        <v>19800</v>
      </c>
      <c r="R898" s="1">
        <v>44651</v>
      </c>
      <c r="S898" s="1">
        <v>138</v>
      </c>
      <c r="T898" s="1">
        <v>6</v>
      </c>
      <c r="U898" s="1">
        <v>30</v>
      </c>
      <c r="V898" s="1">
        <v>18.739999999999998</v>
      </c>
      <c r="W898" s="1">
        <v>9.9</v>
      </c>
      <c r="X898" s="1">
        <v>-2.0999999999999996</v>
      </c>
      <c r="Y898" s="1">
        <v>18350</v>
      </c>
      <c r="Z898" s="1">
        <v>14400</v>
      </c>
      <c r="AA898" s="1">
        <v>50</v>
      </c>
      <c r="AB898" s="1">
        <v>8</v>
      </c>
      <c r="AC898" s="1">
        <v>50</v>
      </c>
      <c r="AD898" s="1">
        <v>9.5500000000000007</v>
      </c>
      <c r="AE898" s="1">
        <v>17273.900000000001</v>
      </c>
    </row>
    <row r="899" spans="2:31" x14ac:dyDescent="0.25">
      <c r="B899" s="1">
        <v>19800</v>
      </c>
      <c r="C899" s="2">
        <v>44630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1850</v>
      </c>
      <c r="K899" s="1">
        <v>1850</v>
      </c>
      <c r="L899" s="1">
        <v>100</v>
      </c>
      <c r="M899" s="1">
        <v>2332.5500000000002</v>
      </c>
      <c r="N899" s="1">
        <v>100</v>
      </c>
      <c r="O899" s="1">
        <v>2707.8</v>
      </c>
      <c r="P899" s="1">
        <v>17273.900000000001</v>
      </c>
      <c r="Q899" s="1">
        <v>19800</v>
      </c>
      <c r="R899" s="1">
        <v>44630</v>
      </c>
      <c r="S899" s="1">
        <v>191</v>
      </c>
      <c r="T899" s="1">
        <v>36</v>
      </c>
      <c r="U899" s="1">
        <v>145</v>
      </c>
      <c r="V899" s="1">
        <v>23.93</v>
      </c>
      <c r="W899" s="1">
        <v>3.4</v>
      </c>
      <c r="X899" s="1">
        <v>-1.9499999999999997</v>
      </c>
      <c r="Y899" s="1">
        <v>21600</v>
      </c>
      <c r="Z899" s="1">
        <v>9900</v>
      </c>
      <c r="AA899" s="1">
        <v>500</v>
      </c>
      <c r="AB899" s="1">
        <v>3.35</v>
      </c>
      <c r="AC899" s="1">
        <v>50</v>
      </c>
      <c r="AD899" s="1">
        <v>4.05</v>
      </c>
      <c r="AE899" s="1">
        <v>17273.900000000001</v>
      </c>
    </row>
    <row r="900" spans="2:31" x14ac:dyDescent="0.25">
      <c r="B900" s="1">
        <v>20000</v>
      </c>
      <c r="C900" s="2">
        <v>45834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1750</v>
      </c>
      <c r="K900" s="1">
        <v>0</v>
      </c>
      <c r="L900" s="1">
        <v>250</v>
      </c>
      <c r="M900" s="1">
        <v>901.3</v>
      </c>
      <c r="N900" s="1">
        <v>0</v>
      </c>
      <c r="O900" s="1">
        <v>0</v>
      </c>
      <c r="P900" s="1">
        <v>17273.900000000001</v>
      </c>
      <c r="Q900" s="1">
        <v>20000</v>
      </c>
      <c r="R900" s="1">
        <v>45834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500</v>
      </c>
      <c r="Z900" s="1">
        <v>0</v>
      </c>
      <c r="AA900" s="1">
        <v>500</v>
      </c>
      <c r="AB900" s="1">
        <v>814.7</v>
      </c>
      <c r="AC900" s="1">
        <v>0</v>
      </c>
      <c r="AD900" s="1">
        <v>0</v>
      </c>
      <c r="AE900" s="1">
        <v>17273.900000000001</v>
      </c>
    </row>
    <row r="901" spans="2:31" x14ac:dyDescent="0.25">
      <c r="B901" s="1">
        <v>20000</v>
      </c>
      <c r="C901" s="2">
        <v>44742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50</v>
      </c>
      <c r="K901" s="1">
        <v>900</v>
      </c>
      <c r="L901" s="1">
        <v>50</v>
      </c>
      <c r="M901" s="1">
        <v>1615.7</v>
      </c>
      <c r="N901" s="1">
        <v>900</v>
      </c>
      <c r="O901" s="1">
        <v>3605.25</v>
      </c>
      <c r="P901" s="1">
        <v>17273.900000000001</v>
      </c>
      <c r="Q901" s="1">
        <v>20000</v>
      </c>
      <c r="R901" s="1">
        <v>44742</v>
      </c>
      <c r="S901" s="1">
        <v>856</v>
      </c>
      <c r="T901" s="1">
        <v>38</v>
      </c>
      <c r="U901" s="1">
        <v>104</v>
      </c>
      <c r="V901" s="1">
        <v>13.83</v>
      </c>
      <c r="W901" s="1">
        <v>64.95</v>
      </c>
      <c r="X901" s="1">
        <v>-0.70000000000000284</v>
      </c>
      <c r="Y901" s="1">
        <v>7450</v>
      </c>
      <c r="Z901" s="1">
        <v>5250</v>
      </c>
      <c r="AA901" s="1">
        <v>350</v>
      </c>
      <c r="AB901" s="1">
        <v>64.95</v>
      </c>
      <c r="AC901" s="1">
        <v>100</v>
      </c>
      <c r="AD901" s="1">
        <v>67</v>
      </c>
      <c r="AE901" s="1">
        <v>17273.900000000001</v>
      </c>
    </row>
    <row r="902" spans="2:31" x14ac:dyDescent="0.25">
      <c r="B902" s="1">
        <v>20000</v>
      </c>
      <c r="C902" s="2">
        <v>44924</v>
      </c>
      <c r="D902" s="1">
        <v>235</v>
      </c>
      <c r="E902" s="1">
        <v>6</v>
      </c>
      <c r="F902" s="1">
        <v>14</v>
      </c>
      <c r="G902" s="1">
        <v>26.83</v>
      </c>
      <c r="H902" s="1">
        <v>2329.25</v>
      </c>
      <c r="I902" s="1">
        <v>-30.75</v>
      </c>
      <c r="J902" s="1">
        <v>1050</v>
      </c>
      <c r="K902" s="1">
        <v>1100</v>
      </c>
      <c r="L902" s="1">
        <v>50</v>
      </c>
      <c r="M902" s="1">
        <v>2318.75</v>
      </c>
      <c r="N902" s="1">
        <v>50</v>
      </c>
      <c r="O902" s="1">
        <v>2350</v>
      </c>
      <c r="P902" s="1">
        <v>17273.900000000001</v>
      </c>
      <c r="Q902" s="1">
        <v>20000</v>
      </c>
      <c r="R902" s="1">
        <v>44924</v>
      </c>
      <c r="S902" s="1">
        <v>1028</v>
      </c>
      <c r="T902" s="1">
        <v>25</v>
      </c>
      <c r="U902" s="1">
        <v>85</v>
      </c>
      <c r="V902" s="1">
        <v>9.91</v>
      </c>
      <c r="W902" s="1">
        <v>245</v>
      </c>
      <c r="X902" s="1">
        <v>-13.149999999999977</v>
      </c>
      <c r="Y902" s="1">
        <v>11050</v>
      </c>
      <c r="Z902" s="1">
        <v>7400</v>
      </c>
      <c r="AA902" s="1">
        <v>100</v>
      </c>
      <c r="AB902" s="1">
        <v>240</v>
      </c>
      <c r="AC902" s="1">
        <v>100</v>
      </c>
      <c r="AD902" s="1">
        <v>250</v>
      </c>
      <c r="AE902" s="1">
        <v>17273.900000000001</v>
      </c>
    </row>
    <row r="903" spans="2:31" x14ac:dyDescent="0.25">
      <c r="B903" s="1">
        <v>20000</v>
      </c>
      <c r="C903" s="2">
        <v>45106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950</v>
      </c>
      <c r="K903" s="1">
        <v>0</v>
      </c>
      <c r="L903" s="1">
        <v>50</v>
      </c>
      <c r="M903" s="1">
        <v>1328.3</v>
      </c>
      <c r="N903" s="1">
        <v>0</v>
      </c>
      <c r="O903" s="1">
        <v>0</v>
      </c>
      <c r="P903" s="1">
        <v>17273.900000000001</v>
      </c>
      <c r="Q903" s="1">
        <v>20000</v>
      </c>
      <c r="R903" s="1">
        <v>45106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1900</v>
      </c>
      <c r="Z903" s="1">
        <v>0</v>
      </c>
      <c r="AA903" s="1">
        <v>50</v>
      </c>
      <c r="AB903" s="1">
        <v>50</v>
      </c>
      <c r="AC903" s="1">
        <v>0</v>
      </c>
      <c r="AD903" s="1">
        <v>0</v>
      </c>
      <c r="AE903" s="1">
        <v>17273.900000000001</v>
      </c>
    </row>
    <row r="904" spans="2:31" x14ac:dyDescent="0.25">
      <c r="B904" s="1">
        <v>20000</v>
      </c>
      <c r="C904" s="2">
        <v>45288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1250</v>
      </c>
      <c r="K904" s="1">
        <v>0</v>
      </c>
      <c r="L904" s="1">
        <v>50</v>
      </c>
      <c r="M904" s="1">
        <v>1214.3</v>
      </c>
      <c r="N904" s="1">
        <v>0</v>
      </c>
      <c r="O904" s="1">
        <v>0</v>
      </c>
      <c r="P904" s="1">
        <v>17273.900000000001</v>
      </c>
      <c r="Q904" s="1">
        <v>20000</v>
      </c>
      <c r="R904" s="1">
        <v>45288</v>
      </c>
      <c r="S904" s="1">
        <v>7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2450</v>
      </c>
      <c r="Z904" s="1">
        <v>100</v>
      </c>
      <c r="AA904" s="1">
        <v>50</v>
      </c>
      <c r="AB904" s="1">
        <v>350</v>
      </c>
      <c r="AC904" s="1">
        <v>50</v>
      </c>
      <c r="AD904" s="1">
        <v>1549.95</v>
      </c>
      <c r="AE904" s="1">
        <v>17273.900000000001</v>
      </c>
    </row>
    <row r="905" spans="2:31" x14ac:dyDescent="0.25">
      <c r="B905" s="1">
        <v>20000</v>
      </c>
      <c r="C905" s="2">
        <v>44651</v>
      </c>
      <c r="D905" s="1">
        <v>8042</v>
      </c>
      <c r="E905" s="1">
        <v>6207</v>
      </c>
      <c r="F905" s="1">
        <v>6718</v>
      </c>
      <c r="G905" s="1">
        <v>35.99</v>
      </c>
      <c r="H905" s="1">
        <v>2649.1</v>
      </c>
      <c r="I905" s="1">
        <v>45.699999999999818</v>
      </c>
      <c r="J905" s="1">
        <v>5500</v>
      </c>
      <c r="K905" s="1">
        <v>5400</v>
      </c>
      <c r="L905" s="1">
        <v>50</v>
      </c>
      <c r="M905" s="1">
        <v>2646.05</v>
      </c>
      <c r="N905" s="1">
        <v>50</v>
      </c>
      <c r="O905" s="1">
        <v>2647.75</v>
      </c>
      <c r="P905" s="1">
        <v>17273.900000000001</v>
      </c>
      <c r="Q905" s="1">
        <v>20000</v>
      </c>
      <c r="R905" s="1">
        <v>44651</v>
      </c>
      <c r="S905" s="1">
        <v>13771</v>
      </c>
      <c r="T905" s="1">
        <v>3523</v>
      </c>
      <c r="U905" s="1">
        <v>9088</v>
      </c>
      <c r="V905" s="1">
        <v>18.649999999999999</v>
      </c>
      <c r="W905" s="1">
        <v>6.35</v>
      </c>
      <c r="X905" s="1">
        <v>-3.7000000000000011</v>
      </c>
      <c r="Y905" s="1">
        <v>56250</v>
      </c>
      <c r="Z905" s="1">
        <v>75600</v>
      </c>
      <c r="AA905" s="1">
        <v>800</v>
      </c>
      <c r="AB905" s="1">
        <v>6.05</v>
      </c>
      <c r="AC905" s="1">
        <v>50</v>
      </c>
      <c r="AD905" s="1">
        <v>6.15</v>
      </c>
      <c r="AE905" s="1">
        <v>17273.900000000001</v>
      </c>
    </row>
    <row r="906" spans="2:31" x14ac:dyDescent="0.25">
      <c r="B906" s="1">
        <v>20000</v>
      </c>
      <c r="C906" s="2">
        <v>45652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1550</v>
      </c>
      <c r="K906" s="1">
        <v>0</v>
      </c>
      <c r="L906" s="1">
        <v>50</v>
      </c>
      <c r="M906" s="1">
        <v>1001.3</v>
      </c>
      <c r="N906" s="1">
        <v>0</v>
      </c>
      <c r="O906" s="1">
        <v>0</v>
      </c>
      <c r="P906" s="1">
        <v>17273.900000000001</v>
      </c>
      <c r="Q906" s="1">
        <v>20000</v>
      </c>
      <c r="R906" s="1">
        <v>45652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1000</v>
      </c>
      <c r="Z906" s="1">
        <v>0</v>
      </c>
      <c r="AA906" s="1">
        <v>1000</v>
      </c>
      <c r="AB906" s="1">
        <v>595.70000000000005</v>
      </c>
      <c r="AC906" s="1">
        <v>0</v>
      </c>
      <c r="AD906" s="1">
        <v>0</v>
      </c>
      <c r="AE906" s="1">
        <v>17273.900000000001</v>
      </c>
    </row>
    <row r="907" spans="2:31" x14ac:dyDescent="0.25">
      <c r="B907" s="1">
        <v>20000</v>
      </c>
      <c r="C907" s="2">
        <v>44833</v>
      </c>
      <c r="D907" s="1">
        <v>1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100</v>
      </c>
      <c r="K907" s="1">
        <v>900</v>
      </c>
      <c r="L907" s="1">
        <v>50</v>
      </c>
      <c r="M907" s="1">
        <v>1530.05</v>
      </c>
      <c r="N907" s="1">
        <v>900</v>
      </c>
      <c r="O907" s="1">
        <v>3780</v>
      </c>
      <c r="P907" s="1">
        <v>17273.900000000001</v>
      </c>
      <c r="Q907" s="1">
        <v>20000</v>
      </c>
      <c r="R907" s="1">
        <v>44833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2150</v>
      </c>
      <c r="Z907" s="1">
        <v>1000</v>
      </c>
      <c r="AA907" s="1">
        <v>50</v>
      </c>
      <c r="AB907" s="1">
        <v>71.05</v>
      </c>
      <c r="AC907" s="1">
        <v>50</v>
      </c>
      <c r="AD907" s="1">
        <v>240</v>
      </c>
      <c r="AE907" s="1">
        <v>17273.900000000001</v>
      </c>
    </row>
    <row r="908" spans="2:31" x14ac:dyDescent="0.25">
      <c r="B908" s="1">
        <v>20000</v>
      </c>
      <c r="C908" s="2">
        <v>46015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2100</v>
      </c>
      <c r="K908" s="1">
        <v>0</v>
      </c>
      <c r="L908" s="1">
        <v>250</v>
      </c>
      <c r="M908" s="1">
        <v>808.05</v>
      </c>
      <c r="N908" s="1">
        <v>0</v>
      </c>
      <c r="O908" s="1">
        <v>0</v>
      </c>
      <c r="P908" s="1">
        <v>17273.900000000001</v>
      </c>
      <c r="Q908" s="1">
        <v>20000</v>
      </c>
      <c r="R908" s="1">
        <v>46015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350</v>
      </c>
      <c r="Z908" s="1">
        <v>50</v>
      </c>
      <c r="AA908" s="1">
        <v>50</v>
      </c>
      <c r="AB908" s="1">
        <v>1036</v>
      </c>
      <c r="AC908" s="1">
        <v>50</v>
      </c>
      <c r="AD908" s="1">
        <v>5184</v>
      </c>
      <c r="AE908" s="1">
        <v>17273.900000000001</v>
      </c>
    </row>
    <row r="909" spans="2:31" x14ac:dyDescent="0.25">
      <c r="B909" s="1">
        <v>20000</v>
      </c>
      <c r="C909" s="2">
        <v>46198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2000</v>
      </c>
      <c r="K909" s="1">
        <v>0</v>
      </c>
      <c r="L909" s="1">
        <v>500</v>
      </c>
      <c r="M909" s="1">
        <v>713.3</v>
      </c>
      <c r="N909" s="1">
        <v>0</v>
      </c>
      <c r="O909" s="1">
        <v>0</v>
      </c>
      <c r="P909" s="1">
        <v>17273.900000000001</v>
      </c>
      <c r="Q909" s="1">
        <v>20000</v>
      </c>
      <c r="R909" s="1">
        <v>46198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750</v>
      </c>
      <c r="Z909" s="1">
        <v>0</v>
      </c>
      <c r="AA909" s="1">
        <v>750</v>
      </c>
      <c r="AB909" s="1">
        <v>1254.25</v>
      </c>
      <c r="AC909" s="1">
        <v>0</v>
      </c>
      <c r="AD909" s="1">
        <v>0</v>
      </c>
      <c r="AE909" s="1">
        <v>17273.900000000001</v>
      </c>
    </row>
    <row r="910" spans="2:31" x14ac:dyDescent="0.25">
      <c r="B910" s="1">
        <v>20000</v>
      </c>
      <c r="C910" s="2">
        <v>46387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2300</v>
      </c>
      <c r="K910" s="1">
        <v>0</v>
      </c>
      <c r="L910" s="1">
        <v>500</v>
      </c>
      <c r="M910" s="1">
        <v>622.29999999999995</v>
      </c>
      <c r="N910" s="1">
        <v>0</v>
      </c>
      <c r="O910" s="1">
        <v>0</v>
      </c>
      <c r="P910" s="1">
        <v>17273.900000000001</v>
      </c>
      <c r="Q910" s="1">
        <v>20000</v>
      </c>
      <c r="R910" s="1">
        <v>46387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50</v>
      </c>
      <c r="Z910" s="1">
        <v>0</v>
      </c>
      <c r="AA910" s="1">
        <v>50</v>
      </c>
      <c r="AB910" s="1">
        <v>1480.7</v>
      </c>
      <c r="AC910" s="1">
        <v>0</v>
      </c>
      <c r="AD910" s="1">
        <v>0</v>
      </c>
      <c r="AE910" s="1">
        <v>17273.900000000001</v>
      </c>
    </row>
    <row r="911" spans="2:31" x14ac:dyDescent="0.25">
      <c r="B911" s="1">
        <v>20000</v>
      </c>
      <c r="C911" s="2">
        <v>45470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800</v>
      </c>
      <c r="K911" s="1">
        <v>0</v>
      </c>
      <c r="L911" s="1">
        <v>50</v>
      </c>
      <c r="M911" s="1">
        <v>1105.3</v>
      </c>
      <c r="N911" s="1">
        <v>0</v>
      </c>
      <c r="O911" s="1">
        <v>0</v>
      </c>
      <c r="P911" s="1">
        <v>17273.900000000001</v>
      </c>
      <c r="Q911" s="1">
        <v>20000</v>
      </c>
      <c r="R911" s="1">
        <v>45470</v>
      </c>
      <c r="S911" s="1">
        <v>5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1250</v>
      </c>
      <c r="Z911" s="1">
        <v>0</v>
      </c>
      <c r="AA911" s="1">
        <v>50</v>
      </c>
      <c r="AB911" s="1">
        <v>401</v>
      </c>
      <c r="AC911" s="1">
        <v>0</v>
      </c>
      <c r="AD911" s="1">
        <v>0</v>
      </c>
      <c r="AE911" s="1">
        <v>17273.900000000001</v>
      </c>
    </row>
    <row r="912" spans="2:31" x14ac:dyDescent="0.25">
      <c r="B912" s="1">
        <v>20500</v>
      </c>
      <c r="C912" s="2">
        <v>44651</v>
      </c>
      <c r="D912" s="1">
        <v>186</v>
      </c>
      <c r="E912" s="1">
        <v>2</v>
      </c>
      <c r="F912" s="1">
        <v>6</v>
      </c>
      <c r="G912" s="1">
        <v>34.1</v>
      </c>
      <c r="H912" s="1">
        <v>3077.1</v>
      </c>
      <c r="I912" s="1">
        <v>-37.450000000000273</v>
      </c>
      <c r="J912" s="1">
        <v>5600</v>
      </c>
      <c r="K912" s="1">
        <v>5900</v>
      </c>
      <c r="L912" s="1">
        <v>50</v>
      </c>
      <c r="M912" s="1">
        <v>3138.25</v>
      </c>
      <c r="N912" s="1">
        <v>50</v>
      </c>
      <c r="O912" s="1">
        <v>3149.45</v>
      </c>
      <c r="P912" s="1">
        <v>17273.900000000001</v>
      </c>
      <c r="Q912" s="1">
        <v>20500</v>
      </c>
      <c r="R912" s="1">
        <v>44651</v>
      </c>
      <c r="S912" s="1">
        <v>2351</v>
      </c>
      <c r="T912" s="1">
        <v>59</v>
      </c>
      <c r="U912" s="1">
        <v>451</v>
      </c>
      <c r="V912" s="1">
        <v>20.98</v>
      </c>
      <c r="W912" s="1">
        <v>5.4</v>
      </c>
      <c r="X912" s="1">
        <v>-2.2999999999999998</v>
      </c>
      <c r="Y912" s="1">
        <v>29250</v>
      </c>
      <c r="Z912" s="1">
        <v>23850</v>
      </c>
      <c r="AA912" s="1">
        <v>50</v>
      </c>
      <c r="AB912" s="1">
        <v>5.3</v>
      </c>
      <c r="AC912" s="1">
        <v>250</v>
      </c>
      <c r="AD912" s="1">
        <v>5.45</v>
      </c>
      <c r="AE912" s="1">
        <v>17273.900000000001</v>
      </c>
    </row>
    <row r="913" spans="2:31" x14ac:dyDescent="0.25">
      <c r="B913" s="1">
        <v>0</v>
      </c>
      <c r="C913" s="2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20500</v>
      </c>
      <c r="R913" s="1">
        <v>44742</v>
      </c>
      <c r="S913" s="1">
        <v>125</v>
      </c>
      <c r="T913" s="1">
        <v>2</v>
      </c>
      <c r="U913" s="1">
        <v>9</v>
      </c>
      <c r="V913" s="1">
        <v>14.29</v>
      </c>
      <c r="W913" s="1">
        <v>39.25</v>
      </c>
      <c r="X913" s="1">
        <v>-4.75</v>
      </c>
      <c r="Y913" s="1">
        <v>4250</v>
      </c>
      <c r="Z913" s="1">
        <v>2650</v>
      </c>
      <c r="AA913" s="1">
        <v>50</v>
      </c>
      <c r="AB913" s="1">
        <v>38</v>
      </c>
      <c r="AC913" s="1">
        <v>50</v>
      </c>
      <c r="AD913" s="1">
        <v>47.5</v>
      </c>
      <c r="AE913" s="1">
        <v>17273.900000000001</v>
      </c>
    </row>
    <row r="914" spans="2:31" x14ac:dyDescent="0.25">
      <c r="B914" s="1">
        <v>0</v>
      </c>
      <c r="C914" s="2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20500</v>
      </c>
      <c r="R914" s="1">
        <v>44924</v>
      </c>
      <c r="S914" s="1">
        <v>73</v>
      </c>
      <c r="T914" s="1">
        <v>0</v>
      </c>
      <c r="U914" s="1">
        <v>1</v>
      </c>
      <c r="V914" s="1">
        <v>10.07</v>
      </c>
      <c r="W914" s="1">
        <v>165</v>
      </c>
      <c r="X914" s="1">
        <v>6.6500000000000057</v>
      </c>
      <c r="Y914" s="1">
        <v>4300</v>
      </c>
      <c r="Z914" s="1">
        <v>2200</v>
      </c>
      <c r="AA914" s="1">
        <v>100</v>
      </c>
      <c r="AB914" s="1">
        <v>155</v>
      </c>
      <c r="AC914" s="1">
        <v>200</v>
      </c>
      <c r="AD914" s="1">
        <v>175.95</v>
      </c>
      <c r="AE914" s="1">
        <v>17273.900000000001</v>
      </c>
    </row>
    <row r="915" spans="2:31" x14ac:dyDescent="0.25">
      <c r="B915" s="1">
        <v>21000</v>
      </c>
      <c r="C915" s="2">
        <v>44651</v>
      </c>
      <c r="D915" s="1">
        <v>1352</v>
      </c>
      <c r="E915" s="1">
        <v>3</v>
      </c>
      <c r="F915" s="1">
        <v>16</v>
      </c>
      <c r="G915" s="1">
        <v>44.1</v>
      </c>
      <c r="H915" s="1">
        <v>3635.85</v>
      </c>
      <c r="I915" s="1">
        <v>23.349999999999909</v>
      </c>
      <c r="J915" s="1">
        <v>4850</v>
      </c>
      <c r="K915" s="1">
        <v>5050</v>
      </c>
      <c r="L915" s="1">
        <v>50</v>
      </c>
      <c r="M915" s="1">
        <v>3636.1</v>
      </c>
      <c r="N915" s="1">
        <v>100</v>
      </c>
      <c r="O915" s="1">
        <v>3648.4</v>
      </c>
      <c r="P915" s="1">
        <v>17273.900000000001</v>
      </c>
      <c r="Q915" s="1">
        <v>21000</v>
      </c>
      <c r="R915" s="1">
        <v>44651</v>
      </c>
      <c r="S915" s="1">
        <v>5453</v>
      </c>
      <c r="T915" s="1">
        <v>197</v>
      </c>
      <c r="U915" s="1">
        <v>630</v>
      </c>
      <c r="V915" s="1">
        <v>22.97</v>
      </c>
      <c r="W915" s="1">
        <v>4.45</v>
      </c>
      <c r="X915" s="1">
        <v>-1.5</v>
      </c>
      <c r="Y915" s="1">
        <v>32750</v>
      </c>
      <c r="Z915" s="1">
        <v>23750</v>
      </c>
      <c r="AA915" s="1">
        <v>50</v>
      </c>
      <c r="AB915" s="1">
        <v>4.0999999999999996</v>
      </c>
      <c r="AC915" s="1">
        <v>1200</v>
      </c>
      <c r="AD915" s="1">
        <v>4.45</v>
      </c>
      <c r="AE915" s="1">
        <v>17273.900000000001</v>
      </c>
    </row>
    <row r="916" spans="2:31" x14ac:dyDescent="0.25">
      <c r="B916" s="1">
        <v>21000</v>
      </c>
      <c r="C916" s="2">
        <v>44742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50</v>
      </c>
      <c r="K916" s="1">
        <v>900</v>
      </c>
      <c r="L916" s="1">
        <v>50</v>
      </c>
      <c r="M916" s="1">
        <v>2506.15</v>
      </c>
      <c r="N916" s="1">
        <v>900</v>
      </c>
      <c r="O916" s="1">
        <v>4460</v>
      </c>
      <c r="P916" s="1">
        <v>17273.900000000001</v>
      </c>
      <c r="Q916" s="1">
        <v>21000</v>
      </c>
      <c r="R916" s="1">
        <v>44742</v>
      </c>
      <c r="S916" s="1">
        <v>335</v>
      </c>
      <c r="T916" s="1">
        <v>9</v>
      </c>
      <c r="U916" s="1">
        <v>25</v>
      </c>
      <c r="V916" s="1">
        <v>15.93</v>
      </c>
      <c r="W916" s="1">
        <v>35.85</v>
      </c>
      <c r="X916" s="1">
        <v>7.8500000000000014</v>
      </c>
      <c r="Y916" s="1">
        <v>3750</v>
      </c>
      <c r="Z916" s="1">
        <v>2950</v>
      </c>
      <c r="AA916" s="1">
        <v>50</v>
      </c>
      <c r="AB916" s="1">
        <v>25</v>
      </c>
      <c r="AC916" s="1">
        <v>200</v>
      </c>
      <c r="AD916" s="1">
        <v>31.1</v>
      </c>
      <c r="AE916" s="1">
        <v>17273.900000000001</v>
      </c>
    </row>
    <row r="917" spans="2:31" x14ac:dyDescent="0.25">
      <c r="B917" s="1">
        <v>21000</v>
      </c>
      <c r="C917" s="2">
        <v>44833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50</v>
      </c>
      <c r="K917" s="1">
        <v>900</v>
      </c>
      <c r="L917" s="1">
        <v>50</v>
      </c>
      <c r="M917" s="1">
        <v>2324.6999999999998</v>
      </c>
      <c r="N917" s="1">
        <v>900</v>
      </c>
      <c r="O917" s="1">
        <v>4575</v>
      </c>
      <c r="P917" s="1">
        <v>17273.900000000001</v>
      </c>
      <c r="Q917" s="1">
        <v>21000</v>
      </c>
      <c r="R917" s="1">
        <v>44833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4050</v>
      </c>
      <c r="Z917" s="1">
        <v>0</v>
      </c>
      <c r="AA917" s="1">
        <v>100</v>
      </c>
      <c r="AB917" s="1">
        <v>20</v>
      </c>
      <c r="AC917" s="1">
        <v>0</v>
      </c>
      <c r="AD917" s="1">
        <v>0</v>
      </c>
      <c r="AE917" s="1">
        <v>17273.900000000001</v>
      </c>
    </row>
    <row r="918" spans="2:31" x14ac:dyDescent="0.25">
      <c r="B918" s="1">
        <v>21000</v>
      </c>
      <c r="C918" s="2">
        <v>44924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50</v>
      </c>
      <c r="K918" s="1">
        <v>900</v>
      </c>
      <c r="L918" s="1">
        <v>50</v>
      </c>
      <c r="M918" s="1">
        <v>2185.1</v>
      </c>
      <c r="N918" s="1">
        <v>900</v>
      </c>
      <c r="O918" s="1">
        <v>4695</v>
      </c>
      <c r="P918" s="1">
        <v>17273.900000000001</v>
      </c>
      <c r="Q918" s="1">
        <v>21000</v>
      </c>
      <c r="R918" s="1">
        <v>44924</v>
      </c>
      <c r="S918" s="1">
        <v>980</v>
      </c>
      <c r="T918" s="1">
        <v>14</v>
      </c>
      <c r="U918" s="1">
        <v>51</v>
      </c>
      <c r="V918" s="1">
        <v>10.93</v>
      </c>
      <c r="W918" s="1">
        <v>128.1</v>
      </c>
      <c r="X918" s="1">
        <v>-3.5500000000000114</v>
      </c>
      <c r="Y918" s="1">
        <v>5300</v>
      </c>
      <c r="Z918" s="1">
        <v>5150</v>
      </c>
      <c r="AA918" s="1">
        <v>50</v>
      </c>
      <c r="AB918" s="1">
        <v>125.55</v>
      </c>
      <c r="AC918" s="1">
        <v>50</v>
      </c>
      <c r="AD918" s="1">
        <v>130</v>
      </c>
      <c r="AE918" s="1">
        <v>17273.900000000001</v>
      </c>
    </row>
    <row r="919" spans="2:31" x14ac:dyDescent="0.25">
      <c r="B919" s="1">
        <v>21000</v>
      </c>
      <c r="C919" s="2">
        <v>45106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250</v>
      </c>
      <c r="L919" s="1">
        <v>0</v>
      </c>
      <c r="M919" s="1">
        <v>0</v>
      </c>
      <c r="N919" s="1">
        <v>250</v>
      </c>
      <c r="O919" s="1">
        <v>4900</v>
      </c>
      <c r="P919" s="1">
        <v>17273.900000000001</v>
      </c>
      <c r="Q919" s="1">
        <v>21000</v>
      </c>
      <c r="R919" s="1">
        <v>45106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1900</v>
      </c>
      <c r="Z919" s="1">
        <v>0</v>
      </c>
      <c r="AA919" s="1">
        <v>50</v>
      </c>
      <c r="AB919" s="1">
        <v>40</v>
      </c>
      <c r="AC919" s="1">
        <v>0</v>
      </c>
      <c r="AD919" s="1">
        <v>0</v>
      </c>
      <c r="AE919" s="1">
        <v>17273.900000000001</v>
      </c>
    </row>
    <row r="920" spans="2:31" x14ac:dyDescent="0.25">
      <c r="B920" s="1">
        <v>21000</v>
      </c>
      <c r="C920" s="2">
        <v>45288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50</v>
      </c>
      <c r="K920" s="1">
        <v>250</v>
      </c>
      <c r="L920" s="1">
        <v>50</v>
      </c>
      <c r="M920" s="1">
        <v>1776.1</v>
      </c>
      <c r="N920" s="1">
        <v>250</v>
      </c>
      <c r="O920" s="1">
        <v>5065</v>
      </c>
      <c r="P920" s="1">
        <v>17273.900000000001</v>
      </c>
      <c r="Q920" s="1">
        <v>21000</v>
      </c>
      <c r="R920" s="1">
        <v>45288</v>
      </c>
      <c r="S920" s="1">
        <v>25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2100</v>
      </c>
      <c r="Z920" s="1">
        <v>0</v>
      </c>
      <c r="AA920" s="1">
        <v>50</v>
      </c>
      <c r="AB920" s="1">
        <v>450.05</v>
      </c>
      <c r="AC920" s="1">
        <v>0</v>
      </c>
      <c r="AD920" s="1">
        <v>0</v>
      </c>
      <c r="AE920" s="1">
        <v>17273.900000000001</v>
      </c>
    </row>
    <row r="921" spans="2:31" x14ac:dyDescent="0.25">
      <c r="B921" s="1">
        <v>21000</v>
      </c>
      <c r="C921" s="2">
        <v>45470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1050</v>
      </c>
      <c r="K921" s="1">
        <v>0</v>
      </c>
      <c r="L921" s="1">
        <v>50</v>
      </c>
      <c r="M921" s="1">
        <v>1613.3</v>
      </c>
      <c r="N921" s="1">
        <v>0</v>
      </c>
      <c r="O921" s="1">
        <v>0</v>
      </c>
      <c r="P921" s="1">
        <v>17273.900000000001</v>
      </c>
      <c r="Q921" s="1">
        <v>21000</v>
      </c>
      <c r="R921" s="1">
        <v>45470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1500</v>
      </c>
      <c r="Z921" s="1">
        <v>0</v>
      </c>
      <c r="AA921" s="1">
        <v>1500</v>
      </c>
      <c r="AB921" s="1">
        <v>125.7</v>
      </c>
      <c r="AC921" s="1">
        <v>0</v>
      </c>
      <c r="AD921" s="1">
        <v>0</v>
      </c>
      <c r="AE921" s="1">
        <v>17273.900000000001</v>
      </c>
    </row>
    <row r="922" spans="2:31" x14ac:dyDescent="0.25">
      <c r="B922" s="1">
        <v>21000</v>
      </c>
      <c r="C922" s="2">
        <v>45652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1250</v>
      </c>
      <c r="K922" s="1">
        <v>0</v>
      </c>
      <c r="L922" s="1">
        <v>50</v>
      </c>
      <c r="M922" s="1">
        <v>1464.3</v>
      </c>
      <c r="N922" s="1">
        <v>0</v>
      </c>
      <c r="O922" s="1">
        <v>0</v>
      </c>
      <c r="P922" s="1">
        <v>17273.900000000001</v>
      </c>
      <c r="Q922" s="1">
        <v>21000</v>
      </c>
      <c r="R922" s="1">
        <v>45652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1500</v>
      </c>
      <c r="Z922" s="1">
        <v>0</v>
      </c>
      <c r="AA922" s="1">
        <v>1500</v>
      </c>
      <c r="AB922" s="1">
        <v>312.25</v>
      </c>
      <c r="AC922" s="1">
        <v>0</v>
      </c>
      <c r="AD922" s="1">
        <v>0</v>
      </c>
      <c r="AE922" s="1">
        <v>17273.900000000001</v>
      </c>
    </row>
    <row r="923" spans="2:31" x14ac:dyDescent="0.25">
      <c r="B923" s="1">
        <v>21000</v>
      </c>
      <c r="C923" s="2">
        <v>45834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1550</v>
      </c>
      <c r="K923" s="1">
        <v>0</v>
      </c>
      <c r="L923" s="1">
        <v>50</v>
      </c>
      <c r="M923" s="1">
        <v>1325.3</v>
      </c>
      <c r="N923" s="1">
        <v>0</v>
      </c>
      <c r="O923" s="1">
        <v>0</v>
      </c>
      <c r="P923" s="1">
        <v>17273.900000000001</v>
      </c>
      <c r="Q923" s="1">
        <v>21000</v>
      </c>
      <c r="R923" s="1">
        <v>45834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1200</v>
      </c>
      <c r="Z923" s="1">
        <v>0</v>
      </c>
      <c r="AA923" s="1">
        <v>1200</v>
      </c>
      <c r="AB923" s="1">
        <v>508.25</v>
      </c>
      <c r="AC923" s="1">
        <v>0</v>
      </c>
      <c r="AD923" s="1">
        <v>0</v>
      </c>
      <c r="AE923" s="1">
        <v>17273.900000000001</v>
      </c>
    </row>
    <row r="924" spans="2:31" x14ac:dyDescent="0.25">
      <c r="B924" s="1">
        <v>21000</v>
      </c>
      <c r="C924" s="2">
        <v>46015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1550</v>
      </c>
      <c r="K924" s="1">
        <v>0</v>
      </c>
      <c r="L924" s="1">
        <v>50</v>
      </c>
      <c r="M924" s="1">
        <v>1195.75</v>
      </c>
      <c r="N924" s="1">
        <v>0</v>
      </c>
      <c r="O924" s="1">
        <v>0</v>
      </c>
      <c r="P924" s="1">
        <v>17273.900000000001</v>
      </c>
      <c r="Q924" s="1">
        <v>21000</v>
      </c>
      <c r="R924" s="1">
        <v>46015</v>
      </c>
      <c r="S924" s="1">
        <v>1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v>350</v>
      </c>
      <c r="Z924" s="1">
        <v>0</v>
      </c>
      <c r="AA924" s="1">
        <v>50</v>
      </c>
      <c r="AB924" s="1">
        <v>712</v>
      </c>
      <c r="AC924" s="1">
        <v>0</v>
      </c>
      <c r="AD924" s="1">
        <v>0</v>
      </c>
      <c r="AE924" s="1">
        <v>17273.900000000001</v>
      </c>
    </row>
    <row r="925" spans="2:31" x14ac:dyDescent="0.25">
      <c r="B925" s="1">
        <v>21000</v>
      </c>
      <c r="C925" s="2">
        <v>46198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1250</v>
      </c>
      <c r="K925" s="1">
        <v>0</v>
      </c>
      <c r="L925" s="1">
        <v>50</v>
      </c>
      <c r="M925" s="1">
        <v>1075.3</v>
      </c>
      <c r="N925" s="1">
        <v>0</v>
      </c>
      <c r="O925" s="1">
        <v>0</v>
      </c>
      <c r="P925" s="1">
        <v>17273.900000000001</v>
      </c>
      <c r="Q925" s="1">
        <v>21000</v>
      </c>
      <c r="R925" s="1">
        <v>46198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750</v>
      </c>
      <c r="Z925" s="1">
        <v>0</v>
      </c>
      <c r="AA925" s="1">
        <v>750</v>
      </c>
      <c r="AB925" s="1">
        <v>914.25</v>
      </c>
      <c r="AC925" s="1">
        <v>0</v>
      </c>
      <c r="AD925" s="1">
        <v>0</v>
      </c>
      <c r="AE925" s="1">
        <v>17273.900000000001</v>
      </c>
    </row>
    <row r="926" spans="2:31" x14ac:dyDescent="0.25">
      <c r="B926" s="1">
        <v>21000</v>
      </c>
      <c r="C926" s="2">
        <v>46387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1750</v>
      </c>
      <c r="K926" s="1">
        <v>0</v>
      </c>
      <c r="L926" s="1">
        <v>250</v>
      </c>
      <c r="M926" s="1">
        <v>954.3</v>
      </c>
      <c r="N926" s="1">
        <v>0</v>
      </c>
      <c r="O926" s="1">
        <v>0</v>
      </c>
      <c r="P926" s="1">
        <v>17273.900000000001</v>
      </c>
      <c r="Q926" s="1">
        <v>21000</v>
      </c>
      <c r="R926" s="1">
        <v>46387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50</v>
      </c>
      <c r="Z926" s="1">
        <v>0</v>
      </c>
      <c r="AA926" s="1">
        <v>50</v>
      </c>
      <c r="AB926" s="1">
        <v>1128.25</v>
      </c>
      <c r="AC926" s="1">
        <v>0</v>
      </c>
      <c r="AD926" s="1">
        <v>0</v>
      </c>
      <c r="AE926" s="1">
        <v>17273.900000000001</v>
      </c>
    </row>
    <row r="927" spans="2:31" x14ac:dyDescent="0.25">
      <c r="B927" s="1">
        <v>22000</v>
      </c>
      <c r="C927" s="2">
        <v>45652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1250</v>
      </c>
      <c r="K927" s="1">
        <v>0</v>
      </c>
      <c r="L927" s="1">
        <v>50</v>
      </c>
      <c r="M927" s="1">
        <v>1988.3</v>
      </c>
      <c r="N927" s="1">
        <v>0</v>
      </c>
      <c r="O927" s="1">
        <v>0</v>
      </c>
      <c r="P927" s="1">
        <v>17273.900000000001</v>
      </c>
      <c r="Q927" s="1">
        <v>22000</v>
      </c>
      <c r="R927" s="1">
        <v>45652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1800</v>
      </c>
      <c r="Z927" s="1">
        <v>0</v>
      </c>
      <c r="AA927" s="1">
        <v>1800</v>
      </c>
      <c r="AB927" s="1">
        <v>86.7</v>
      </c>
      <c r="AC927" s="1">
        <v>0</v>
      </c>
      <c r="AD927" s="1">
        <v>0</v>
      </c>
      <c r="AE927" s="1">
        <v>17273.900000000001</v>
      </c>
    </row>
    <row r="928" spans="2:31" x14ac:dyDescent="0.25">
      <c r="B928" s="1">
        <v>22000</v>
      </c>
      <c r="C928" s="2">
        <v>44742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50</v>
      </c>
      <c r="K928" s="1">
        <v>900</v>
      </c>
      <c r="L928" s="1">
        <v>50</v>
      </c>
      <c r="M928" s="1">
        <v>3460.1</v>
      </c>
      <c r="N928" s="1">
        <v>900</v>
      </c>
      <c r="O928" s="1">
        <v>5360</v>
      </c>
      <c r="P928" s="1">
        <v>17273.900000000001</v>
      </c>
      <c r="Q928" s="1">
        <v>22000</v>
      </c>
      <c r="R928" s="1">
        <v>44742</v>
      </c>
      <c r="S928" s="1">
        <v>36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4850</v>
      </c>
      <c r="Z928" s="1">
        <v>3150</v>
      </c>
      <c r="AA928" s="1">
        <v>50</v>
      </c>
      <c r="AB928" s="1">
        <v>12.55</v>
      </c>
      <c r="AC928" s="1">
        <v>200</v>
      </c>
      <c r="AD928" s="1">
        <v>16.2</v>
      </c>
      <c r="AE928" s="1">
        <v>17273.900000000001</v>
      </c>
    </row>
    <row r="929" spans="2:31" x14ac:dyDescent="0.25">
      <c r="B929" s="1">
        <v>22000</v>
      </c>
      <c r="C929" s="2">
        <v>45106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250</v>
      </c>
      <c r="L929" s="1">
        <v>0</v>
      </c>
      <c r="M929" s="1">
        <v>0</v>
      </c>
      <c r="N929" s="1">
        <v>250</v>
      </c>
      <c r="O929" s="1">
        <v>5645</v>
      </c>
      <c r="P929" s="1">
        <v>17273.900000000001</v>
      </c>
      <c r="Q929" s="1">
        <v>22000</v>
      </c>
      <c r="R929" s="1">
        <v>45106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2000</v>
      </c>
      <c r="Z929" s="1">
        <v>0</v>
      </c>
      <c r="AA929" s="1">
        <v>50</v>
      </c>
      <c r="AB929" s="1">
        <v>20</v>
      </c>
      <c r="AC929" s="1">
        <v>0</v>
      </c>
      <c r="AD929" s="1">
        <v>0</v>
      </c>
      <c r="AE929" s="1">
        <v>17273.900000000001</v>
      </c>
    </row>
    <row r="930" spans="2:31" x14ac:dyDescent="0.25">
      <c r="B930" s="1">
        <v>22000</v>
      </c>
      <c r="C930" s="2">
        <v>45288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50</v>
      </c>
      <c r="K930" s="1">
        <v>250</v>
      </c>
      <c r="L930" s="1">
        <v>50</v>
      </c>
      <c r="M930" s="1">
        <v>2414.65</v>
      </c>
      <c r="N930" s="1">
        <v>250</v>
      </c>
      <c r="O930" s="1">
        <v>5778</v>
      </c>
      <c r="P930" s="1">
        <v>17273.900000000001</v>
      </c>
      <c r="Q930" s="1">
        <v>22000</v>
      </c>
      <c r="R930" s="1">
        <v>45288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3700</v>
      </c>
      <c r="Z930" s="1">
        <v>0</v>
      </c>
      <c r="AA930" s="1">
        <v>50</v>
      </c>
      <c r="AB930" s="1">
        <v>140</v>
      </c>
      <c r="AC930" s="1">
        <v>0</v>
      </c>
      <c r="AD930" s="1">
        <v>0</v>
      </c>
      <c r="AE930" s="1">
        <v>17273.900000000001</v>
      </c>
    </row>
    <row r="931" spans="2:31" x14ac:dyDescent="0.25">
      <c r="B931" s="1">
        <v>22000</v>
      </c>
      <c r="C931" s="2">
        <v>45470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1250</v>
      </c>
      <c r="K931" s="1">
        <v>0</v>
      </c>
      <c r="L931" s="1">
        <v>50</v>
      </c>
      <c r="M931" s="1">
        <v>2189.3000000000002</v>
      </c>
      <c r="N931" s="1">
        <v>0</v>
      </c>
      <c r="O931" s="1">
        <v>0</v>
      </c>
      <c r="P931" s="1">
        <v>17273.900000000001</v>
      </c>
      <c r="Q931" s="1">
        <v>22000</v>
      </c>
      <c r="R931" s="1">
        <v>45470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1850</v>
      </c>
      <c r="Z931" s="1">
        <v>0</v>
      </c>
      <c r="AA931" s="1">
        <v>1800</v>
      </c>
      <c r="AB931" s="1">
        <v>1.7</v>
      </c>
      <c r="AC931" s="1">
        <v>0</v>
      </c>
      <c r="AD931" s="1">
        <v>0</v>
      </c>
      <c r="AE931" s="1">
        <v>17273.900000000001</v>
      </c>
    </row>
    <row r="932" spans="2:31" x14ac:dyDescent="0.25">
      <c r="B932" s="1">
        <v>22000</v>
      </c>
      <c r="C932" s="2">
        <v>44924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50</v>
      </c>
      <c r="K932" s="1">
        <v>900</v>
      </c>
      <c r="L932" s="1">
        <v>50</v>
      </c>
      <c r="M932" s="1">
        <v>3002.35</v>
      </c>
      <c r="N932" s="1">
        <v>900</v>
      </c>
      <c r="O932" s="1">
        <v>5490</v>
      </c>
      <c r="P932" s="1">
        <v>17273.900000000001</v>
      </c>
      <c r="Q932" s="1">
        <v>22000</v>
      </c>
      <c r="R932" s="1">
        <v>44924</v>
      </c>
      <c r="S932" s="1">
        <v>169</v>
      </c>
      <c r="T932" s="1">
        <v>0</v>
      </c>
      <c r="U932" s="1">
        <v>9</v>
      </c>
      <c r="V932" s="1">
        <v>12.34</v>
      </c>
      <c r="W932" s="1">
        <v>85</v>
      </c>
      <c r="X932" s="1">
        <v>5</v>
      </c>
      <c r="Y932" s="1">
        <v>2650</v>
      </c>
      <c r="Z932" s="1">
        <v>1750</v>
      </c>
      <c r="AA932" s="1">
        <v>50</v>
      </c>
      <c r="AB932" s="1">
        <v>77.55</v>
      </c>
      <c r="AC932" s="1">
        <v>50</v>
      </c>
      <c r="AD932" s="1">
        <v>85</v>
      </c>
      <c r="AE932" s="1">
        <v>17273.900000000001</v>
      </c>
    </row>
    <row r="933" spans="2:31" x14ac:dyDescent="0.25">
      <c r="B933" s="1">
        <v>22000</v>
      </c>
      <c r="C933" s="2">
        <v>45834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1550</v>
      </c>
      <c r="K933" s="1">
        <v>0</v>
      </c>
      <c r="L933" s="1">
        <v>50</v>
      </c>
      <c r="M933" s="1">
        <v>1805.75</v>
      </c>
      <c r="N933" s="1">
        <v>0</v>
      </c>
      <c r="O933" s="1">
        <v>0</v>
      </c>
      <c r="P933" s="1">
        <v>17273.900000000001</v>
      </c>
      <c r="Q933" s="1">
        <v>22000</v>
      </c>
      <c r="R933" s="1">
        <v>45834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1500</v>
      </c>
      <c r="Z933" s="1">
        <v>0</v>
      </c>
      <c r="AA933" s="1">
        <v>1500</v>
      </c>
      <c r="AB933" s="1">
        <v>255.7</v>
      </c>
      <c r="AC933" s="1">
        <v>0</v>
      </c>
      <c r="AD933" s="1">
        <v>0</v>
      </c>
      <c r="AE933" s="1">
        <v>17273.900000000001</v>
      </c>
    </row>
    <row r="934" spans="2:31" x14ac:dyDescent="0.25">
      <c r="B934" s="1">
        <v>22000</v>
      </c>
      <c r="C934" s="2">
        <v>46015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1250</v>
      </c>
      <c r="K934" s="1">
        <v>0</v>
      </c>
      <c r="L934" s="1">
        <v>50</v>
      </c>
      <c r="M934" s="1">
        <v>1640.3</v>
      </c>
      <c r="N934" s="1">
        <v>0</v>
      </c>
      <c r="O934" s="1">
        <v>0</v>
      </c>
      <c r="P934" s="1">
        <v>17273.900000000001</v>
      </c>
      <c r="Q934" s="1">
        <v>22000</v>
      </c>
      <c r="R934" s="1">
        <v>46015</v>
      </c>
      <c r="S934" s="1">
        <v>1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1600</v>
      </c>
      <c r="Z934" s="1">
        <v>100</v>
      </c>
      <c r="AA934" s="1">
        <v>50</v>
      </c>
      <c r="AB934" s="1">
        <v>440.5</v>
      </c>
      <c r="AC934" s="1">
        <v>50</v>
      </c>
      <c r="AD934" s="1">
        <v>4458</v>
      </c>
      <c r="AE934" s="1">
        <v>17273.900000000001</v>
      </c>
    </row>
    <row r="935" spans="2:31" x14ac:dyDescent="0.25">
      <c r="B935" s="1">
        <v>22000</v>
      </c>
      <c r="C935" s="2">
        <v>46198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1250</v>
      </c>
      <c r="K935" s="1">
        <v>0</v>
      </c>
      <c r="L935" s="1">
        <v>50</v>
      </c>
      <c r="M935" s="1">
        <v>1482.3</v>
      </c>
      <c r="N935" s="1">
        <v>0</v>
      </c>
      <c r="O935" s="1">
        <v>0</v>
      </c>
      <c r="P935" s="1">
        <v>17273.900000000001</v>
      </c>
      <c r="Q935" s="1">
        <v>22000</v>
      </c>
      <c r="R935" s="1">
        <v>46198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900</v>
      </c>
      <c r="Z935" s="1">
        <v>0</v>
      </c>
      <c r="AA935" s="1">
        <v>900</v>
      </c>
      <c r="AB935" s="1">
        <v>622.25</v>
      </c>
      <c r="AC935" s="1">
        <v>0</v>
      </c>
      <c r="AD935" s="1">
        <v>0</v>
      </c>
      <c r="AE935" s="1">
        <v>17273.900000000001</v>
      </c>
    </row>
    <row r="936" spans="2:31" x14ac:dyDescent="0.25">
      <c r="B936" s="1">
        <v>22000</v>
      </c>
      <c r="C936" s="2">
        <v>46387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1550</v>
      </c>
      <c r="K936" s="1">
        <v>0</v>
      </c>
      <c r="L936" s="1">
        <v>50</v>
      </c>
      <c r="M936" s="1">
        <v>1332.3</v>
      </c>
      <c r="N936" s="1">
        <v>0</v>
      </c>
      <c r="O936" s="1">
        <v>0</v>
      </c>
      <c r="P936" s="1">
        <v>17273.900000000001</v>
      </c>
      <c r="Q936" s="1">
        <v>22000</v>
      </c>
      <c r="R936" s="1">
        <v>46387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400</v>
      </c>
      <c r="Z936" s="1">
        <v>0</v>
      </c>
      <c r="AA936" s="1">
        <v>400</v>
      </c>
      <c r="AB936" s="1">
        <v>821.25</v>
      </c>
      <c r="AC936" s="1">
        <v>0</v>
      </c>
      <c r="AD936" s="1">
        <v>0</v>
      </c>
      <c r="AE936" s="1">
        <v>17273.900000000001</v>
      </c>
    </row>
    <row r="937" spans="2:31" x14ac:dyDescent="0.25">
      <c r="B937" s="1">
        <v>22000</v>
      </c>
      <c r="C937" s="2">
        <v>44833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50</v>
      </c>
      <c r="K937" s="1">
        <v>900</v>
      </c>
      <c r="L937" s="1">
        <v>50</v>
      </c>
      <c r="M937" s="1">
        <v>3207.5</v>
      </c>
      <c r="N937" s="1">
        <v>900</v>
      </c>
      <c r="O937" s="1">
        <v>5412</v>
      </c>
      <c r="P937" s="1">
        <v>17273.900000000001</v>
      </c>
      <c r="Q937" s="1">
        <v>22000</v>
      </c>
      <c r="R937" s="1">
        <v>44833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4700</v>
      </c>
      <c r="Z937" s="1">
        <v>0</v>
      </c>
      <c r="AA937" s="1">
        <v>400</v>
      </c>
      <c r="AB937" s="1">
        <v>8.25</v>
      </c>
      <c r="AC937" s="1">
        <v>0</v>
      </c>
      <c r="AD937" s="1">
        <v>0</v>
      </c>
      <c r="AE937" s="1">
        <v>17273.900000000001</v>
      </c>
    </row>
    <row r="938" spans="2:31" x14ac:dyDescent="0.25">
      <c r="B938" s="1">
        <v>23000</v>
      </c>
      <c r="C938" s="2">
        <v>46387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50</v>
      </c>
      <c r="K938" s="1">
        <v>0</v>
      </c>
      <c r="L938" s="1">
        <v>50</v>
      </c>
      <c r="M938" s="1">
        <v>1751.6</v>
      </c>
      <c r="N938" s="1">
        <v>0</v>
      </c>
      <c r="O938" s="1">
        <v>0</v>
      </c>
      <c r="P938" s="1">
        <v>17273.900000000001</v>
      </c>
      <c r="Q938" s="1">
        <v>23000</v>
      </c>
      <c r="R938" s="1">
        <v>46387</v>
      </c>
      <c r="S938" s="1">
        <v>1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700</v>
      </c>
      <c r="Z938" s="1">
        <v>50</v>
      </c>
      <c r="AA938" s="1">
        <v>150</v>
      </c>
      <c r="AB938" s="1">
        <v>600</v>
      </c>
      <c r="AC938" s="1">
        <v>50</v>
      </c>
      <c r="AD938" s="1">
        <v>1500</v>
      </c>
      <c r="AE938" s="1">
        <v>17273.900000000001</v>
      </c>
    </row>
    <row r="939" spans="2:31" x14ac:dyDescent="0.25">
      <c r="B939" s="1">
        <v>23000</v>
      </c>
      <c r="C939" s="2">
        <v>44833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50</v>
      </c>
      <c r="K939" s="1">
        <v>900</v>
      </c>
      <c r="L939" s="1">
        <v>50</v>
      </c>
      <c r="M939" s="1">
        <v>4140.3999999999996</v>
      </c>
      <c r="N939" s="1">
        <v>900</v>
      </c>
      <c r="O939" s="1">
        <v>6280</v>
      </c>
      <c r="P939" s="1">
        <v>17273.900000000001</v>
      </c>
      <c r="Q939" s="1">
        <v>23000</v>
      </c>
      <c r="R939" s="1">
        <v>44833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4900</v>
      </c>
      <c r="Z939" s="1">
        <v>1500</v>
      </c>
      <c r="AA939" s="1">
        <v>250</v>
      </c>
      <c r="AB939" s="1">
        <v>6.25</v>
      </c>
      <c r="AC939" s="1">
        <v>1500</v>
      </c>
      <c r="AD939" s="1">
        <v>375</v>
      </c>
      <c r="AE939" s="1">
        <v>17273.900000000001</v>
      </c>
    </row>
    <row r="940" spans="2:31" x14ac:dyDescent="0.25">
      <c r="B940" s="1">
        <v>23000</v>
      </c>
      <c r="C940" s="2">
        <v>44924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50</v>
      </c>
      <c r="K940" s="1">
        <v>900</v>
      </c>
      <c r="L940" s="1">
        <v>50</v>
      </c>
      <c r="M940" s="1">
        <v>3881.25</v>
      </c>
      <c r="N940" s="1">
        <v>900</v>
      </c>
      <c r="O940" s="1">
        <v>6315.25</v>
      </c>
      <c r="P940" s="1">
        <v>17273.900000000001</v>
      </c>
      <c r="Q940" s="1">
        <v>23000</v>
      </c>
      <c r="R940" s="1">
        <v>44924</v>
      </c>
      <c r="S940" s="1">
        <v>0</v>
      </c>
      <c r="T940" s="1">
        <v>0</v>
      </c>
      <c r="U940" s="1">
        <v>1</v>
      </c>
      <c r="V940" s="1">
        <v>14.2</v>
      </c>
      <c r="W940" s="1">
        <v>70</v>
      </c>
      <c r="X940" s="1">
        <v>-257.89999999999998</v>
      </c>
      <c r="Y940" s="1">
        <v>4450</v>
      </c>
      <c r="Z940" s="1">
        <v>1650</v>
      </c>
      <c r="AA940" s="1">
        <v>50</v>
      </c>
      <c r="AB940" s="1">
        <v>40</v>
      </c>
      <c r="AC940" s="1">
        <v>50</v>
      </c>
      <c r="AD940" s="1">
        <v>68</v>
      </c>
      <c r="AE940" s="1">
        <v>17273.900000000001</v>
      </c>
    </row>
    <row r="941" spans="2:31" x14ac:dyDescent="0.25">
      <c r="B941" s="1">
        <v>23000</v>
      </c>
      <c r="C941" s="2">
        <v>45106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300</v>
      </c>
      <c r="L941" s="1">
        <v>0</v>
      </c>
      <c r="M941" s="1">
        <v>0</v>
      </c>
      <c r="N941" s="1">
        <v>50</v>
      </c>
      <c r="O941" s="1">
        <v>6414</v>
      </c>
      <c r="P941" s="1">
        <v>17273.900000000001</v>
      </c>
      <c r="Q941" s="1">
        <v>23000</v>
      </c>
      <c r="R941" s="1">
        <v>45106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1850</v>
      </c>
      <c r="Z941" s="1">
        <v>0</v>
      </c>
      <c r="AA941" s="1">
        <v>1800</v>
      </c>
      <c r="AB941" s="1">
        <v>1.7</v>
      </c>
      <c r="AC941" s="1">
        <v>0</v>
      </c>
      <c r="AD941" s="1">
        <v>0</v>
      </c>
      <c r="AE941" s="1">
        <v>17273.900000000001</v>
      </c>
    </row>
    <row r="942" spans="2:31" x14ac:dyDescent="0.25">
      <c r="B942" s="1">
        <v>23000</v>
      </c>
      <c r="C942" s="2">
        <v>45288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50</v>
      </c>
      <c r="K942" s="1">
        <v>250</v>
      </c>
      <c r="L942" s="1">
        <v>50</v>
      </c>
      <c r="M942" s="1">
        <v>3116.75</v>
      </c>
      <c r="N942" s="1">
        <v>250</v>
      </c>
      <c r="O942" s="1">
        <v>6512.7</v>
      </c>
      <c r="P942" s="1">
        <v>17273.900000000001</v>
      </c>
      <c r="Q942" s="1">
        <v>23000</v>
      </c>
      <c r="R942" s="1">
        <v>45288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3500</v>
      </c>
      <c r="Z942" s="1">
        <v>50</v>
      </c>
      <c r="AA942" s="1">
        <v>50</v>
      </c>
      <c r="AB942" s="1">
        <v>60</v>
      </c>
      <c r="AC942" s="1">
        <v>50</v>
      </c>
      <c r="AD942" s="1">
        <v>1165.3</v>
      </c>
      <c r="AE942" s="1">
        <v>17273.900000000001</v>
      </c>
    </row>
    <row r="943" spans="2:31" x14ac:dyDescent="0.25">
      <c r="B943" s="1">
        <v>23000</v>
      </c>
      <c r="C943" s="2">
        <v>45470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50</v>
      </c>
      <c r="K943" s="1">
        <v>0</v>
      </c>
      <c r="L943" s="1">
        <v>50</v>
      </c>
      <c r="M943" s="1">
        <v>2825.6</v>
      </c>
      <c r="N943" s="1">
        <v>0</v>
      </c>
      <c r="O943" s="1">
        <v>0</v>
      </c>
      <c r="P943" s="1">
        <v>17273.900000000001</v>
      </c>
      <c r="Q943" s="1">
        <v>23000</v>
      </c>
      <c r="R943" s="1">
        <v>45470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1850</v>
      </c>
      <c r="Z943" s="1">
        <v>0</v>
      </c>
      <c r="AA943" s="1">
        <v>1800</v>
      </c>
      <c r="AB943" s="1">
        <v>1.7</v>
      </c>
      <c r="AC943" s="1">
        <v>0</v>
      </c>
      <c r="AD943" s="1">
        <v>0</v>
      </c>
      <c r="AE943" s="1">
        <v>17273.900000000001</v>
      </c>
    </row>
    <row r="944" spans="2:31" x14ac:dyDescent="0.25">
      <c r="B944" s="1">
        <v>23000</v>
      </c>
      <c r="C944" s="2">
        <v>45652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50</v>
      </c>
      <c r="K944" s="1">
        <v>0</v>
      </c>
      <c r="L944" s="1">
        <v>50</v>
      </c>
      <c r="M944" s="1">
        <v>2568.85</v>
      </c>
      <c r="N944" s="1">
        <v>0</v>
      </c>
      <c r="O944" s="1">
        <v>0</v>
      </c>
      <c r="P944" s="1">
        <v>17273.900000000001</v>
      </c>
      <c r="Q944" s="1">
        <v>23000</v>
      </c>
      <c r="R944" s="1">
        <v>45652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1950</v>
      </c>
      <c r="Z944" s="1">
        <v>0</v>
      </c>
      <c r="AA944" s="1">
        <v>1800</v>
      </c>
      <c r="AB944" s="1">
        <v>1.7</v>
      </c>
      <c r="AC944" s="1">
        <v>0</v>
      </c>
      <c r="AD944" s="1">
        <v>0</v>
      </c>
      <c r="AE944" s="1">
        <v>17273.900000000001</v>
      </c>
    </row>
    <row r="945" spans="2:32" x14ac:dyDescent="0.25">
      <c r="B945" s="1">
        <v>23000</v>
      </c>
      <c r="C945" s="2">
        <v>45834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50</v>
      </c>
      <c r="K945" s="1">
        <v>0</v>
      </c>
      <c r="L945" s="1">
        <v>50</v>
      </c>
      <c r="M945" s="1">
        <v>2338.9</v>
      </c>
      <c r="N945" s="1">
        <v>0</v>
      </c>
      <c r="O945" s="1">
        <v>0</v>
      </c>
      <c r="P945" s="1">
        <v>17273.900000000001</v>
      </c>
      <c r="Q945" s="1">
        <v>23000</v>
      </c>
      <c r="R945" s="1">
        <v>45834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1800</v>
      </c>
      <c r="Z945" s="1">
        <v>0</v>
      </c>
      <c r="AA945" s="1">
        <v>1800</v>
      </c>
      <c r="AB945" s="1">
        <v>52.25</v>
      </c>
      <c r="AC945" s="1">
        <v>0</v>
      </c>
      <c r="AD945" s="1">
        <v>0</v>
      </c>
      <c r="AE945" s="1">
        <v>17273.900000000001</v>
      </c>
    </row>
    <row r="946" spans="2:32" x14ac:dyDescent="0.25">
      <c r="B946" s="1">
        <v>23000</v>
      </c>
      <c r="C946" s="2">
        <v>46015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50</v>
      </c>
      <c r="K946" s="1">
        <v>0</v>
      </c>
      <c r="L946" s="1">
        <v>50</v>
      </c>
      <c r="M946" s="1">
        <v>2130.6</v>
      </c>
      <c r="N946" s="1">
        <v>0</v>
      </c>
      <c r="O946" s="1">
        <v>0</v>
      </c>
      <c r="P946" s="1">
        <v>17273.900000000001</v>
      </c>
      <c r="Q946" s="1">
        <v>23000</v>
      </c>
      <c r="R946" s="1">
        <v>46015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1500</v>
      </c>
      <c r="Z946" s="1">
        <v>0</v>
      </c>
      <c r="AA946" s="1">
        <v>1500</v>
      </c>
      <c r="AB946" s="1">
        <v>206.7</v>
      </c>
      <c r="AC946" s="1">
        <v>0</v>
      </c>
      <c r="AD946" s="1">
        <v>0</v>
      </c>
      <c r="AE946" s="1">
        <v>17273.900000000001</v>
      </c>
    </row>
    <row r="947" spans="2:32" x14ac:dyDescent="0.25">
      <c r="B947" s="1">
        <v>23000</v>
      </c>
      <c r="C947" s="2">
        <v>46198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50</v>
      </c>
      <c r="K947" s="1">
        <v>0</v>
      </c>
      <c r="L947" s="1">
        <v>50</v>
      </c>
      <c r="M947" s="1">
        <v>1936.8</v>
      </c>
      <c r="N947" s="1">
        <v>0</v>
      </c>
      <c r="O947" s="1">
        <v>0</v>
      </c>
      <c r="P947" s="1">
        <v>17273.900000000001</v>
      </c>
      <c r="Q947" s="1">
        <v>23000</v>
      </c>
      <c r="R947" s="1">
        <v>46198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v>1500</v>
      </c>
      <c r="Z947" s="1">
        <v>0</v>
      </c>
      <c r="AA947" s="1">
        <v>1500</v>
      </c>
      <c r="AB947" s="1">
        <v>374.7</v>
      </c>
      <c r="AC947" s="1">
        <v>0</v>
      </c>
      <c r="AD947" s="1">
        <v>0</v>
      </c>
      <c r="AE947" s="1">
        <v>17273.900000000001</v>
      </c>
    </row>
    <row r="948" spans="2:32" x14ac:dyDescent="0.25">
      <c r="B948" s="1">
        <v>23000</v>
      </c>
      <c r="C948" s="2">
        <v>44742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50</v>
      </c>
      <c r="K948" s="1">
        <v>900</v>
      </c>
      <c r="L948" s="1">
        <v>50</v>
      </c>
      <c r="M948" s="1">
        <v>4440.05</v>
      </c>
      <c r="N948" s="1">
        <v>900</v>
      </c>
      <c r="O948" s="1">
        <v>6290</v>
      </c>
      <c r="P948" s="1">
        <v>17273.900000000001</v>
      </c>
      <c r="Q948" s="1">
        <v>23000</v>
      </c>
      <c r="R948" s="1">
        <v>44742</v>
      </c>
      <c r="S948" s="1">
        <v>1</v>
      </c>
      <c r="T948" s="1">
        <v>1</v>
      </c>
      <c r="U948" s="1">
        <v>2</v>
      </c>
      <c r="V948" s="1">
        <v>16.73</v>
      </c>
      <c r="W948" s="1">
        <v>4.0999999999999996</v>
      </c>
      <c r="X948" s="1">
        <v>-63.949999999999996</v>
      </c>
      <c r="Y948" s="1">
        <v>5150</v>
      </c>
      <c r="Z948" s="1">
        <v>1700</v>
      </c>
      <c r="AA948" s="1">
        <v>50</v>
      </c>
      <c r="AB948" s="1">
        <v>8.5</v>
      </c>
      <c r="AC948" s="1">
        <v>50</v>
      </c>
      <c r="AD948" s="1">
        <v>24</v>
      </c>
      <c r="AE948" s="1">
        <v>17273.900000000001</v>
      </c>
      <c r="AF948" t="s">
        <v>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H845"/>
  <sheetViews>
    <sheetView topLeftCell="C1" workbookViewId="0">
      <selection activeCell="B4" sqref="B4:AF845"/>
    </sheetView>
  </sheetViews>
  <sheetFormatPr defaultRowHeight="15" x14ac:dyDescent="0.25"/>
  <cols>
    <col min="2" max="2" width="14.28515625" bestFit="1" customWidth="1"/>
    <col min="3" max="3" width="14.5703125" style="2" bestFit="1" customWidth="1"/>
    <col min="4" max="4" width="16.5703125" bestFit="1" customWidth="1"/>
    <col min="5" max="5" width="25.140625" bestFit="1" customWidth="1"/>
    <col min="6" max="6" width="22.42578125" bestFit="1" customWidth="1"/>
    <col min="7" max="7" width="20.140625" bestFit="1" customWidth="1"/>
    <col min="8" max="8" width="12.42578125" bestFit="1" customWidth="1"/>
    <col min="9" max="9" width="11.140625" bestFit="1" customWidth="1"/>
    <col min="10" max="11" width="20.28515625" bestFit="1" customWidth="1"/>
    <col min="12" max="12" width="10.85546875" bestFit="1" customWidth="1"/>
    <col min="13" max="13" width="12.140625" bestFit="1" customWidth="1"/>
    <col min="14" max="14" width="10.85546875" bestFit="1" customWidth="1"/>
    <col min="15" max="15" width="12.140625" bestFit="1" customWidth="1"/>
    <col min="16" max="16" width="19.85546875" bestFit="1" customWidth="1"/>
    <col min="17" max="17" width="14.28515625" bestFit="1" customWidth="1"/>
    <col min="18" max="18" width="14.5703125" style="2" bestFit="1" customWidth="1"/>
    <col min="19" max="19" width="14.85546875" bestFit="1" customWidth="1"/>
    <col min="20" max="20" width="23.42578125" bestFit="1" customWidth="1"/>
    <col min="21" max="21" width="20.85546875" bestFit="1" customWidth="1"/>
    <col min="22" max="22" width="18.42578125" bestFit="1" customWidth="1"/>
    <col min="23" max="23" width="10.85546875" bestFit="1" customWidth="1"/>
    <col min="24" max="24" width="9.5703125" bestFit="1" customWidth="1"/>
    <col min="25" max="26" width="18.5703125" bestFit="1" customWidth="1"/>
    <col min="27" max="27" width="9.28515625" bestFit="1" customWidth="1"/>
    <col min="28" max="28" width="10.5703125" bestFit="1" customWidth="1"/>
    <col min="29" max="29" width="9.28515625" bestFit="1" customWidth="1"/>
    <col min="30" max="30" width="10.5703125" bestFit="1" customWidth="1"/>
    <col min="31" max="31" width="18.140625" bestFit="1" customWidth="1"/>
    <col min="32" max="32" width="11.140625" bestFit="1" customWidth="1"/>
    <col min="34" max="34" width="10.42578125" bestFit="1" customWidth="1"/>
  </cols>
  <sheetData>
    <row r="4" spans="2:34" x14ac:dyDescent="0.25">
      <c r="B4" s="1" t="s">
        <v>1</v>
      </c>
      <c r="C4" s="2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2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0</v>
      </c>
      <c r="AH4" s="3">
        <v>44651</v>
      </c>
    </row>
    <row r="5" spans="2:34" x14ac:dyDescent="0.25">
      <c r="B5" s="1">
        <v>27000</v>
      </c>
      <c r="C5" s="2">
        <v>44651</v>
      </c>
      <c r="D5" s="1">
        <v>18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18375</v>
      </c>
      <c r="K5" s="1">
        <v>0</v>
      </c>
      <c r="L5" s="1">
        <v>5250</v>
      </c>
      <c r="M5" s="1">
        <v>3.65</v>
      </c>
      <c r="N5" s="1">
        <v>0</v>
      </c>
      <c r="O5" s="1">
        <v>0</v>
      </c>
      <c r="P5" s="1">
        <v>37612.800000000003</v>
      </c>
      <c r="Q5" s="1">
        <v>27000</v>
      </c>
      <c r="R5" s="2">
        <v>44651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1950</v>
      </c>
      <c r="Z5" s="1">
        <v>2175</v>
      </c>
      <c r="AA5" s="1">
        <v>275</v>
      </c>
      <c r="AB5" s="1">
        <v>10349.1</v>
      </c>
      <c r="AC5" s="1">
        <v>500</v>
      </c>
      <c r="AD5" s="1">
        <v>11021.55</v>
      </c>
      <c r="AE5" s="1">
        <v>37612.800000000003</v>
      </c>
      <c r="AF5" s="1"/>
      <c r="AH5" s="4">
        <v>44742</v>
      </c>
    </row>
    <row r="6" spans="2:34" x14ac:dyDescent="0.25">
      <c r="B6" s="1">
        <v>27000</v>
      </c>
      <c r="C6" s="2">
        <v>44742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1300</v>
      </c>
      <c r="K6" s="1">
        <v>0</v>
      </c>
      <c r="L6" s="1">
        <v>1200</v>
      </c>
      <c r="M6" s="1">
        <v>0.7</v>
      </c>
      <c r="N6" s="1">
        <v>0</v>
      </c>
      <c r="O6" s="1">
        <v>0</v>
      </c>
      <c r="P6" s="1">
        <v>37612.800000000003</v>
      </c>
      <c r="Q6" s="1">
        <v>0</v>
      </c>
      <c r="R6" s="2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/>
      <c r="AH6" s="3">
        <v>44833</v>
      </c>
    </row>
    <row r="7" spans="2:34" x14ac:dyDescent="0.25">
      <c r="B7" s="1">
        <v>27000</v>
      </c>
      <c r="C7" s="2">
        <v>44924</v>
      </c>
      <c r="D7" s="1">
        <v>0</v>
      </c>
      <c r="E7" s="1">
        <v>0</v>
      </c>
      <c r="F7" s="1">
        <v>16</v>
      </c>
      <c r="G7" s="1">
        <v>12.98</v>
      </c>
      <c r="H7" s="1">
        <v>1144.95</v>
      </c>
      <c r="I7" s="1">
        <v>324.75</v>
      </c>
      <c r="J7" s="1">
        <v>1400</v>
      </c>
      <c r="K7" s="1">
        <v>650</v>
      </c>
      <c r="L7" s="1">
        <v>200</v>
      </c>
      <c r="M7" s="1">
        <v>2.35</v>
      </c>
      <c r="N7" s="1">
        <v>200</v>
      </c>
      <c r="O7" s="1">
        <v>1140.8499999999999</v>
      </c>
      <c r="P7" s="1">
        <v>37612.800000000003</v>
      </c>
      <c r="Q7" s="1">
        <v>0</v>
      </c>
      <c r="R7" s="2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/>
      <c r="AH7" s="4">
        <v>44651</v>
      </c>
    </row>
    <row r="8" spans="2:34" x14ac:dyDescent="0.25">
      <c r="B8" s="1">
        <v>27000</v>
      </c>
      <c r="C8" s="2">
        <v>44833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1200</v>
      </c>
      <c r="K8" s="1">
        <v>0</v>
      </c>
      <c r="L8" s="1">
        <v>1200</v>
      </c>
      <c r="M8" s="1">
        <v>0.25</v>
      </c>
      <c r="N8" s="1">
        <v>0</v>
      </c>
      <c r="O8" s="1">
        <v>0</v>
      </c>
      <c r="P8" s="1">
        <v>37612.800000000003</v>
      </c>
      <c r="Q8" s="1">
        <v>0</v>
      </c>
      <c r="R8" s="2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/>
      <c r="AH8" s="3">
        <v>44924</v>
      </c>
    </row>
    <row r="9" spans="2:34" x14ac:dyDescent="0.25">
      <c r="B9" s="1">
        <v>28500</v>
      </c>
      <c r="C9" s="2">
        <v>44742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1300</v>
      </c>
      <c r="K9" s="1">
        <v>0</v>
      </c>
      <c r="L9" s="1">
        <v>1200</v>
      </c>
      <c r="M9" s="1">
        <v>0.7</v>
      </c>
      <c r="N9" s="1">
        <v>0</v>
      </c>
      <c r="O9" s="1">
        <v>0</v>
      </c>
      <c r="P9" s="1">
        <v>37612.800000000003</v>
      </c>
      <c r="Q9" s="1">
        <v>0</v>
      </c>
      <c r="R9" s="2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/>
      <c r="AH9" s="3">
        <v>44616</v>
      </c>
    </row>
    <row r="10" spans="2:34" x14ac:dyDescent="0.25">
      <c r="B10" s="1">
        <v>28500</v>
      </c>
      <c r="C10" s="2">
        <v>44833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1200</v>
      </c>
      <c r="K10" s="1">
        <v>0</v>
      </c>
      <c r="L10" s="1">
        <v>1200</v>
      </c>
      <c r="M10" s="1">
        <v>0.25</v>
      </c>
      <c r="N10" s="1">
        <v>0</v>
      </c>
      <c r="O10" s="1">
        <v>0</v>
      </c>
      <c r="P10" s="1">
        <v>37612.800000000003</v>
      </c>
      <c r="Q10" s="1">
        <v>0</v>
      </c>
      <c r="R10" s="2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/>
      <c r="AH10" s="4">
        <v>44609</v>
      </c>
    </row>
    <row r="11" spans="2:34" x14ac:dyDescent="0.25">
      <c r="B11" s="1">
        <v>28500</v>
      </c>
      <c r="C11" s="2">
        <v>44651</v>
      </c>
      <c r="D11" s="1">
        <v>148</v>
      </c>
      <c r="E11" s="1">
        <v>60</v>
      </c>
      <c r="F11" s="1">
        <v>141</v>
      </c>
      <c r="G11" s="1">
        <v>41.56</v>
      </c>
      <c r="H11" s="1">
        <v>35.549999999999997</v>
      </c>
      <c r="I11" s="1">
        <v>-0.10000000000000142</v>
      </c>
      <c r="J11" s="1">
        <v>1025</v>
      </c>
      <c r="K11" s="1">
        <v>425</v>
      </c>
      <c r="L11" s="1">
        <v>50</v>
      </c>
      <c r="M11" s="1">
        <v>30.85</v>
      </c>
      <c r="N11" s="1">
        <v>25</v>
      </c>
      <c r="O11" s="1">
        <v>35.950000000000003</v>
      </c>
      <c r="P11" s="1">
        <v>37612.800000000003</v>
      </c>
      <c r="Q11" s="1">
        <v>28500</v>
      </c>
      <c r="R11" s="2">
        <v>44651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1800</v>
      </c>
      <c r="Z11" s="1">
        <v>2075</v>
      </c>
      <c r="AA11" s="1">
        <v>25</v>
      </c>
      <c r="AB11" s="1">
        <v>8865</v>
      </c>
      <c r="AC11" s="1">
        <v>25</v>
      </c>
      <c r="AD11" s="1">
        <v>9542.75</v>
      </c>
      <c r="AE11" s="1">
        <v>37612.800000000003</v>
      </c>
      <c r="AF11" s="1"/>
      <c r="AH11" s="3">
        <v>44623</v>
      </c>
    </row>
    <row r="12" spans="2:34" x14ac:dyDescent="0.25">
      <c r="B12" s="1">
        <v>28500</v>
      </c>
      <c r="C12" s="2">
        <v>44924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1200</v>
      </c>
      <c r="K12" s="1">
        <v>0</v>
      </c>
      <c r="L12" s="1">
        <v>1200</v>
      </c>
      <c r="M12" s="1">
        <v>0.25</v>
      </c>
      <c r="N12" s="1">
        <v>0</v>
      </c>
      <c r="O12" s="1">
        <v>0</v>
      </c>
      <c r="P12" s="1">
        <v>37612.800000000003</v>
      </c>
      <c r="Q12" s="1">
        <v>0</v>
      </c>
      <c r="R12" s="2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H12" s="4">
        <v>44630</v>
      </c>
    </row>
    <row r="13" spans="2:34" x14ac:dyDescent="0.25">
      <c r="B13" s="1">
        <v>30000</v>
      </c>
      <c r="C13" s="2">
        <v>44833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1200</v>
      </c>
      <c r="K13" s="1">
        <v>0</v>
      </c>
      <c r="L13" s="1">
        <v>1200</v>
      </c>
      <c r="M13" s="1">
        <v>0.25</v>
      </c>
      <c r="N13" s="1">
        <v>0</v>
      </c>
      <c r="O13" s="1">
        <v>0</v>
      </c>
      <c r="P13" s="1">
        <v>37612.800000000003</v>
      </c>
      <c r="Q13" s="1">
        <v>0</v>
      </c>
      <c r="R13" s="2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/>
      <c r="AH13" s="3">
        <v>44637</v>
      </c>
    </row>
    <row r="14" spans="2:34" x14ac:dyDescent="0.25">
      <c r="B14" s="1">
        <v>30000</v>
      </c>
      <c r="C14" s="2">
        <v>44651</v>
      </c>
      <c r="D14" s="1">
        <v>1025</v>
      </c>
      <c r="E14" s="1">
        <v>100</v>
      </c>
      <c r="F14" s="1">
        <v>565</v>
      </c>
      <c r="G14" s="1">
        <v>37.96</v>
      </c>
      <c r="H14" s="1">
        <v>51</v>
      </c>
      <c r="I14" s="1">
        <v>-5</v>
      </c>
      <c r="J14" s="1">
        <v>8500</v>
      </c>
      <c r="K14" s="1">
        <v>4775</v>
      </c>
      <c r="L14" s="1">
        <v>25</v>
      </c>
      <c r="M14" s="1">
        <v>50</v>
      </c>
      <c r="N14" s="1">
        <v>25</v>
      </c>
      <c r="O14" s="1">
        <v>50.5</v>
      </c>
      <c r="P14" s="1">
        <v>37612.800000000003</v>
      </c>
      <c r="Q14" s="1">
        <v>30000</v>
      </c>
      <c r="R14" s="2">
        <v>44651</v>
      </c>
      <c r="S14" s="1">
        <v>6</v>
      </c>
      <c r="T14" s="1">
        <v>0</v>
      </c>
      <c r="U14" s="1">
        <v>5</v>
      </c>
      <c r="V14" s="1">
        <v>0</v>
      </c>
      <c r="W14" s="1">
        <v>7722</v>
      </c>
      <c r="X14" s="1">
        <v>17.800000000000182</v>
      </c>
      <c r="Y14" s="1">
        <v>3200</v>
      </c>
      <c r="Z14" s="1">
        <v>2525</v>
      </c>
      <c r="AA14" s="1">
        <v>25</v>
      </c>
      <c r="AB14" s="1">
        <v>7663.75</v>
      </c>
      <c r="AC14" s="1">
        <v>25</v>
      </c>
      <c r="AD14" s="1">
        <v>7978.65</v>
      </c>
      <c r="AE14" s="1">
        <v>37612.800000000003</v>
      </c>
      <c r="AF14" s="1"/>
      <c r="AH14" s="4">
        <v>44679</v>
      </c>
    </row>
    <row r="15" spans="2:34" x14ac:dyDescent="0.25">
      <c r="B15" s="1">
        <v>30000</v>
      </c>
      <c r="C15" s="2">
        <v>44924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1200</v>
      </c>
      <c r="K15" s="1">
        <v>0</v>
      </c>
      <c r="L15" s="1">
        <v>1200</v>
      </c>
      <c r="M15" s="1">
        <v>0.25</v>
      </c>
      <c r="N15" s="1">
        <v>0</v>
      </c>
      <c r="O15" s="1">
        <v>0</v>
      </c>
      <c r="P15" s="1">
        <v>37612.800000000003</v>
      </c>
      <c r="Q15" s="1">
        <v>0</v>
      </c>
      <c r="R15" s="2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  <c r="AH15" s="3">
        <v>44644</v>
      </c>
    </row>
    <row r="16" spans="2:34" x14ac:dyDescent="0.25">
      <c r="B16" s="1">
        <v>30000</v>
      </c>
      <c r="C16" s="2">
        <v>44742</v>
      </c>
      <c r="D16" s="1">
        <v>11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1500</v>
      </c>
      <c r="K16" s="1">
        <v>150</v>
      </c>
      <c r="L16" s="1">
        <v>25</v>
      </c>
      <c r="M16" s="1">
        <v>78</v>
      </c>
      <c r="N16" s="1">
        <v>50</v>
      </c>
      <c r="O16" s="1">
        <v>199.9</v>
      </c>
      <c r="P16" s="1">
        <v>37612.800000000003</v>
      </c>
      <c r="Q16" s="1">
        <v>0</v>
      </c>
      <c r="R16" s="2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/>
      <c r="AH16" s="3">
        <v>0</v>
      </c>
    </row>
    <row r="17" spans="2:32" x14ac:dyDescent="0.25">
      <c r="B17" s="1">
        <v>30400</v>
      </c>
      <c r="C17" s="2">
        <v>44616</v>
      </c>
      <c r="D17" s="1">
        <v>14012</v>
      </c>
      <c r="E17" s="1">
        <v>11874</v>
      </c>
      <c r="F17" s="1">
        <v>155972</v>
      </c>
      <c r="G17" s="1">
        <v>63.13</v>
      </c>
      <c r="H17" s="1">
        <v>3.65</v>
      </c>
      <c r="I17" s="1">
        <v>-1.4</v>
      </c>
      <c r="J17" s="1">
        <v>383125</v>
      </c>
      <c r="K17" s="1">
        <v>91600</v>
      </c>
      <c r="L17" s="1">
        <v>2750</v>
      </c>
      <c r="M17" s="1">
        <v>3.6</v>
      </c>
      <c r="N17" s="1">
        <v>3375</v>
      </c>
      <c r="O17" s="1">
        <v>3.65</v>
      </c>
      <c r="P17" s="1">
        <v>37612.800000000003</v>
      </c>
      <c r="Q17" s="1">
        <v>30400</v>
      </c>
      <c r="R17" s="2">
        <v>44616</v>
      </c>
      <c r="S17" s="1">
        <v>10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3125</v>
      </c>
      <c r="Z17" s="1">
        <v>3325</v>
      </c>
      <c r="AA17" s="1">
        <v>125</v>
      </c>
      <c r="AB17" s="1">
        <v>7125.2</v>
      </c>
      <c r="AC17" s="1">
        <v>50</v>
      </c>
      <c r="AD17" s="1">
        <v>7230.45</v>
      </c>
      <c r="AE17" s="1">
        <v>37612.800000000003</v>
      </c>
      <c r="AF17" s="1"/>
    </row>
    <row r="18" spans="2:32" x14ac:dyDescent="0.25">
      <c r="B18" s="1">
        <v>30500</v>
      </c>
      <c r="C18" s="2">
        <v>44616</v>
      </c>
      <c r="D18" s="1">
        <v>10230</v>
      </c>
      <c r="E18" s="1">
        <v>6982</v>
      </c>
      <c r="F18" s="1">
        <v>100473</v>
      </c>
      <c r="G18" s="1">
        <v>62.52</v>
      </c>
      <c r="H18" s="1">
        <v>3.65</v>
      </c>
      <c r="I18" s="1">
        <v>-1.8000000000000005</v>
      </c>
      <c r="J18" s="1">
        <v>118450</v>
      </c>
      <c r="K18" s="1">
        <v>37575</v>
      </c>
      <c r="L18" s="1">
        <v>1700</v>
      </c>
      <c r="M18" s="1">
        <v>3.6</v>
      </c>
      <c r="N18" s="1">
        <v>1725</v>
      </c>
      <c r="O18" s="1">
        <v>3.7</v>
      </c>
      <c r="P18" s="1">
        <v>37612.800000000003</v>
      </c>
      <c r="Q18" s="1">
        <v>30500</v>
      </c>
      <c r="R18" s="2">
        <v>44616</v>
      </c>
      <c r="S18" s="1">
        <v>430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3125</v>
      </c>
      <c r="Z18" s="1">
        <v>3550</v>
      </c>
      <c r="AA18" s="1">
        <v>250</v>
      </c>
      <c r="AB18" s="1">
        <v>7047.75</v>
      </c>
      <c r="AC18" s="1">
        <v>25</v>
      </c>
      <c r="AD18" s="1">
        <v>7118.7</v>
      </c>
      <c r="AE18" s="1">
        <v>37612.800000000003</v>
      </c>
      <c r="AF18" s="1"/>
    </row>
    <row r="19" spans="2:32" x14ac:dyDescent="0.25">
      <c r="B19" s="1">
        <v>30600</v>
      </c>
      <c r="C19" s="2">
        <v>44616</v>
      </c>
      <c r="D19" s="1">
        <v>108</v>
      </c>
      <c r="E19" s="1">
        <v>71</v>
      </c>
      <c r="F19" s="1">
        <v>115</v>
      </c>
      <c r="G19" s="1">
        <v>62.42</v>
      </c>
      <c r="H19" s="1">
        <v>3.85</v>
      </c>
      <c r="I19" s="1">
        <v>0.80000000000000027</v>
      </c>
      <c r="J19" s="1">
        <v>16950</v>
      </c>
      <c r="K19" s="1">
        <v>2025</v>
      </c>
      <c r="L19" s="1">
        <v>650</v>
      </c>
      <c r="M19" s="1">
        <v>3.85</v>
      </c>
      <c r="N19" s="1">
        <v>200</v>
      </c>
      <c r="O19" s="1">
        <v>5.45</v>
      </c>
      <c r="P19" s="1">
        <v>37612.800000000003</v>
      </c>
      <c r="Q19" s="1">
        <v>30600</v>
      </c>
      <c r="R19" s="2">
        <v>44616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3575</v>
      </c>
      <c r="Z19" s="1">
        <v>3375</v>
      </c>
      <c r="AA19" s="1">
        <v>700</v>
      </c>
      <c r="AB19" s="1">
        <v>6805.05</v>
      </c>
      <c r="AC19" s="1">
        <v>675</v>
      </c>
      <c r="AD19" s="1">
        <v>7396.8</v>
      </c>
      <c r="AE19" s="1">
        <v>37612.800000000003</v>
      </c>
      <c r="AF19" s="1"/>
    </row>
    <row r="20" spans="2:32" x14ac:dyDescent="0.25">
      <c r="B20" s="1">
        <v>30700</v>
      </c>
      <c r="C20" s="2">
        <v>44616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6450</v>
      </c>
      <c r="K20" s="1">
        <v>0</v>
      </c>
      <c r="L20" s="1">
        <v>2000</v>
      </c>
      <c r="M20" s="1">
        <v>3.05</v>
      </c>
      <c r="N20" s="1">
        <v>0</v>
      </c>
      <c r="O20" s="1">
        <v>0</v>
      </c>
      <c r="P20" s="1">
        <v>37612.800000000003</v>
      </c>
      <c r="Q20" s="1">
        <v>30700</v>
      </c>
      <c r="R20" s="2">
        <v>44616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3575</v>
      </c>
      <c r="Z20" s="1">
        <v>2075</v>
      </c>
      <c r="AA20" s="1">
        <v>700</v>
      </c>
      <c r="AB20" s="1">
        <v>6706.35</v>
      </c>
      <c r="AC20" s="1">
        <v>500</v>
      </c>
      <c r="AD20" s="1">
        <v>7391.9</v>
      </c>
      <c r="AE20" s="1">
        <v>37612.800000000003</v>
      </c>
      <c r="AF20" s="1"/>
    </row>
    <row r="21" spans="2:32" x14ac:dyDescent="0.25">
      <c r="B21" s="1">
        <v>30800</v>
      </c>
      <c r="C21" s="2">
        <v>44616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7650</v>
      </c>
      <c r="K21" s="1">
        <v>0</v>
      </c>
      <c r="L21" s="1">
        <v>2000</v>
      </c>
      <c r="M21" s="1">
        <v>3.05</v>
      </c>
      <c r="N21" s="1">
        <v>0</v>
      </c>
      <c r="O21" s="1">
        <v>0</v>
      </c>
      <c r="P21" s="1">
        <v>37612.800000000003</v>
      </c>
      <c r="Q21" s="1">
        <v>30800</v>
      </c>
      <c r="R21" s="2">
        <v>44616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3575</v>
      </c>
      <c r="Z21" s="1">
        <v>2075</v>
      </c>
      <c r="AA21" s="1">
        <v>700</v>
      </c>
      <c r="AB21" s="1">
        <v>6620.1</v>
      </c>
      <c r="AC21" s="1">
        <v>400</v>
      </c>
      <c r="AD21" s="1">
        <v>7035.8</v>
      </c>
      <c r="AE21" s="1">
        <v>37612.800000000003</v>
      </c>
      <c r="AF21" s="1"/>
    </row>
    <row r="22" spans="2:32" x14ac:dyDescent="0.25">
      <c r="B22" s="1">
        <v>30900</v>
      </c>
      <c r="C22" s="2">
        <v>44623</v>
      </c>
      <c r="D22" s="1">
        <v>0</v>
      </c>
      <c r="E22" s="1">
        <v>0</v>
      </c>
      <c r="F22" s="1">
        <v>1</v>
      </c>
      <c r="G22" s="1">
        <v>40.08</v>
      </c>
      <c r="H22" s="1">
        <v>3.35</v>
      </c>
      <c r="I22" s="1">
        <v>-401.85</v>
      </c>
      <c r="J22" s="1">
        <v>16325</v>
      </c>
      <c r="K22" s="1">
        <v>0</v>
      </c>
      <c r="L22" s="1">
        <v>1975</v>
      </c>
      <c r="M22" s="1">
        <v>4.1500000000000004</v>
      </c>
      <c r="N22" s="1">
        <v>0</v>
      </c>
      <c r="O22" s="1">
        <v>0</v>
      </c>
      <c r="P22" s="1">
        <v>37612.800000000003</v>
      </c>
      <c r="Q22" s="1">
        <v>30900</v>
      </c>
      <c r="R22" s="2">
        <v>44623</v>
      </c>
      <c r="S22" s="1">
        <v>1</v>
      </c>
      <c r="T22" s="1">
        <v>0</v>
      </c>
      <c r="U22" s="1">
        <v>1</v>
      </c>
      <c r="V22" s="1">
        <v>67.05</v>
      </c>
      <c r="W22" s="1">
        <v>6900</v>
      </c>
      <c r="X22" s="1">
        <v>-543.14999999999964</v>
      </c>
      <c r="Y22" s="1">
        <v>2075</v>
      </c>
      <c r="Z22" s="1">
        <v>1675</v>
      </c>
      <c r="AA22" s="1">
        <v>400</v>
      </c>
      <c r="AB22" s="1">
        <v>6620.3</v>
      </c>
      <c r="AC22" s="1">
        <v>500</v>
      </c>
      <c r="AD22" s="1">
        <v>7159.65</v>
      </c>
      <c r="AE22" s="1">
        <v>37612.800000000003</v>
      </c>
      <c r="AF22" s="1"/>
    </row>
    <row r="23" spans="2:32" x14ac:dyDescent="0.25">
      <c r="B23" s="1">
        <v>30900</v>
      </c>
      <c r="C23" s="2">
        <v>44616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7650</v>
      </c>
      <c r="K23" s="1">
        <v>0</v>
      </c>
      <c r="L23" s="1">
        <v>2000</v>
      </c>
      <c r="M23" s="1">
        <v>3.05</v>
      </c>
      <c r="N23" s="1">
        <v>0</v>
      </c>
      <c r="O23" s="1">
        <v>0</v>
      </c>
      <c r="P23" s="1">
        <v>37612.800000000003</v>
      </c>
      <c r="Q23" s="1">
        <v>30900</v>
      </c>
      <c r="R23" s="2">
        <v>44616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2500</v>
      </c>
      <c r="Z23" s="1">
        <v>2075</v>
      </c>
      <c r="AA23" s="1">
        <v>475</v>
      </c>
      <c r="AB23" s="1">
        <v>6420.4</v>
      </c>
      <c r="AC23" s="1">
        <v>500</v>
      </c>
      <c r="AD23" s="1">
        <v>6937.25</v>
      </c>
      <c r="AE23" s="1">
        <v>37612.800000000003</v>
      </c>
      <c r="AF23" s="1"/>
    </row>
    <row r="24" spans="2:32" x14ac:dyDescent="0.25">
      <c r="B24" s="1">
        <v>31000</v>
      </c>
      <c r="C24" s="2">
        <v>44623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10100</v>
      </c>
      <c r="K24" s="1">
        <v>0</v>
      </c>
      <c r="L24" s="1">
        <v>3100</v>
      </c>
      <c r="M24" s="1">
        <v>3.4</v>
      </c>
      <c r="N24" s="1">
        <v>0</v>
      </c>
      <c r="O24" s="1">
        <v>0</v>
      </c>
      <c r="P24" s="1">
        <v>37612.800000000003</v>
      </c>
      <c r="Q24" s="1">
        <v>31000</v>
      </c>
      <c r="R24" s="2">
        <v>44623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2075</v>
      </c>
      <c r="Z24" s="1">
        <v>2075</v>
      </c>
      <c r="AA24" s="1">
        <v>500</v>
      </c>
      <c r="AB24" s="1">
        <v>6404.9</v>
      </c>
      <c r="AC24" s="1">
        <v>400</v>
      </c>
      <c r="AD24" s="1">
        <v>7022.35</v>
      </c>
      <c r="AE24" s="1">
        <v>37612.800000000003</v>
      </c>
      <c r="AF24" s="1"/>
    </row>
    <row r="25" spans="2:32" x14ac:dyDescent="0.25">
      <c r="B25" s="1">
        <v>31000</v>
      </c>
      <c r="C25" s="2">
        <v>44616</v>
      </c>
      <c r="D25" s="1">
        <v>9226</v>
      </c>
      <c r="E25" s="1">
        <v>5930</v>
      </c>
      <c r="F25" s="1">
        <v>85038</v>
      </c>
      <c r="G25" s="1">
        <v>60.59</v>
      </c>
      <c r="H25" s="1">
        <v>5.05</v>
      </c>
      <c r="I25" s="1">
        <v>-2</v>
      </c>
      <c r="J25" s="1">
        <v>42725</v>
      </c>
      <c r="K25" s="1">
        <v>14225</v>
      </c>
      <c r="L25" s="1">
        <v>1600</v>
      </c>
      <c r="M25" s="1">
        <v>5</v>
      </c>
      <c r="N25" s="1">
        <v>50</v>
      </c>
      <c r="O25" s="1">
        <v>5.05</v>
      </c>
      <c r="P25" s="1">
        <v>37612.800000000003</v>
      </c>
      <c r="Q25" s="1">
        <v>31000</v>
      </c>
      <c r="R25" s="2">
        <v>44616</v>
      </c>
      <c r="S25" s="1">
        <v>238</v>
      </c>
      <c r="T25" s="1">
        <v>1</v>
      </c>
      <c r="U25" s="1">
        <v>27</v>
      </c>
      <c r="V25" s="1">
        <v>0</v>
      </c>
      <c r="W25" s="1">
        <v>6580</v>
      </c>
      <c r="X25" s="1">
        <v>68.350000000000364</v>
      </c>
      <c r="Y25" s="1">
        <v>3300</v>
      </c>
      <c r="Z25" s="1">
        <v>3225</v>
      </c>
      <c r="AA25" s="1">
        <v>25</v>
      </c>
      <c r="AB25" s="1">
        <v>6558.85</v>
      </c>
      <c r="AC25" s="1">
        <v>25</v>
      </c>
      <c r="AD25" s="1">
        <v>6605.3</v>
      </c>
      <c r="AE25" s="1">
        <v>37612.800000000003</v>
      </c>
      <c r="AF25" s="1"/>
    </row>
    <row r="26" spans="2:32" x14ac:dyDescent="0.25">
      <c r="B26" s="1">
        <v>31100</v>
      </c>
      <c r="C26" s="2">
        <v>44623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6975</v>
      </c>
      <c r="K26" s="1">
        <v>0</v>
      </c>
      <c r="L26" s="1">
        <v>4800</v>
      </c>
      <c r="M26" s="1">
        <v>2</v>
      </c>
      <c r="N26" s="1">
        <v>0</v>
      </c>
      <c r="O26" s="1">
        <v>0</v>
      </c>
      <c r="P26" s="1">
        <v>37612.800000000003</v>
      </c>
      <c r="Q26" s="1">
        <v>31100</v>
      </c>
      <c r="R26" s="2">
        <v>44623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2075</v>
      </c>
      <c r="Z26" s="1">
        <v>2075</v>
      </c>
      <c r="AA26" s="1">
        <v>400</v>
      </c>
      <c r="AB26" s="1">
        <v>6207.55</v>
      </c>
      <c r="AC26" s="1">
        <v>400</v>
      </c>
      <c r="AD26" s="1">
        <v>7149.6</v>
      </c>
      <c r="AE26" s="1">
        <v>37612.800000000003</v>
      </c>
      <c r="AF26" s="1"/>
    </row>
    <row r="27" spans="2:32" x14ac:dyDescent="0.25">
      <c r="B27" s="1">
        <v>31100</v>
      </c>
      <c r="C27" s="2">
        <v>44651</v>
      </c>
      <c r="D27" s="1">
        <v>25</v>
      </c>
      <c r="E27" s="1">
        <v>10</v>
      </c>
      <c r="F27" s="1">
        <v>19</v>
      </c>
      <c r="G27" s="1">
        <v>35.42</v>
      </c>
      <c r="H27" s="1">
        <v>75.5</v>
      </c>
      <c r="I27" s="1">
        <v>20.5</v>
      </c>
      <c r="J27" s="1">
        <v>5675</v>
      </c>
      <c r="K27" s="1">
        <v>1700</v>
      </c>
      <c r="L27" s="1">
        <v>25</v>
      </c>
      <c r="M27" s="1">
        <v>45.8</v>
      </c>
      <c r="N27" s="1">
        <v>25</v>
      </c>
      <c r="O27" s="1">
        <v>80</v>
      </c>
      <c r="P27" s="1">
        <v>37612.800000000003</v>
      </c>
      <c r="Q27" s="1">
        <v>31100</v>
      </c>
      <c r="R27" s="2">
        <v>44651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3325</v>
      </c>
      <c r="Z27" s="1">
        <v>2075</v>
      </c>
      <c r="AA27" s="1">
        <v>450</v>
      </c>
      <c r="AB27" s="1">
        <v>6370.3</v>
      </c>
      <c r="AC27" s="1">
        <v>400</v>
      </c>
      <c r="AD27" s="1">
        <v>6907.5</v>
      </c>
      <c r="AE27" s="1">
        <v>37612.800000000003</v>
      </c>
      <c r="AF27" s="1"/>
    </row>
    <row r="28" spans="2:32" x14ac:dyDescent="0.25">
      <c r="B28" s="1">
        <v>31100</v>
      </c>
      <c r="C28" s="2">
        <v>44616</v>
      </c>
      <c r="D28" s="1">
        <v>118</v>
      </c>
      <c r="E28" s="1">
        <v>118</v>
      </c>
      <c r="F28" s="1">
        <v>1469</v>
      </c>
      <c r="G28" s="1">
        <v>60.32</v>
      </c>
      <c r="H28" s="1">
        <v>5.25</v>
      </c>
      <c r="I28" s="1">
        <v>-502.45</v>
      </c>
      <c r="J28" s="1">
        <v>21575</v>
      </c>
      <c r="K28" s="1">
        <v>1400</v>
      </c>
      <c r="L28" s="1">
        <v>425</v>
      </c>
      <c r="M28" s="1">
        <v>5.3</v>
      </c>
      <c r="N28" s="1">
        <v>125</v>
      </c>
      <c r="O28" s="1">
        <v>5.7</v>
      </c>
      <c r="P28" s="1">
        <v>37612.800000000003</v>
      </c>
      <c r="Q28" s="1">
        <v>31100</v>
      </c>
      <c r="R28" s="2">
        <v>44616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3575</v>
      </c>
      <c r="Z28" s="1">
        <v>2950</v>
      </c>
      <c r="AA28" s="1">
        <v>700</v>
      </c>
      <c r="AB28" s="1">
        <v>6329.6</v>
      </c>
      <c r="AC28" s="1">
        <v>575</v>
      </c>
      <c r="AD28" s="1">
        <v>6658.85</v>
      </c>
      <c r="AE28" s="1">
        <v>37612.800000000003</v>
      </c>
      <c r="AF28" s="1"/>
    </row>
    <row r="29" spans="2:32" x14ac:dyDescent="0.25">
      <c r="B29" s="1">
        <v>31200</v>
      </c>
      <c r="C29" s="2">
        <v>44651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5275</v>
      </c>
      <c r="K29" s="1">
        <v>125</v>
      </c>
      <c r="L29" s="1">
        <v>1000</v>
      </c>
      <c r="M29" s="1">
        <v>20.100000000000001</v>
      </c>
      <c r="N29" s="1">
        <v>25</v>
      </c>
      <c r="O29" s="1">
        <v>99</v>
      </c>
      <c r="P29" s="1">
        <v>37612.800000000003</v>
      </c>
      <c r="Q29" s="1">
        <v>31200</v>
      </c>
      <c r="R29" s="2">
        <v>44651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2425</v>
      </c>
      <c r="Z29" s="1">
        <v>2075</v>
      </c>
      <c r="AA29" s="1">
        <v>475</v>
      </c>
      <c r="AB29" s="1">
        <v>6042.15</v>
      </c>
      <c r="AC29" s="1">
        <v>400</v>
      </c>
      <c r="AD29" s="1">
        <v>6856.85</v>
      </c>
      <c r="AE29" s="1">
        <v>37612.800000000003</v>
      </c>
      <c r="AF29" s="1"/>
    </row>
    <row r="30" spans="2:32" x14ac:dyDescent="0.25">
      <c r="B30" s="1">
        <v>31200</v>
      </c>
      <c r="C30" s="2">
        <v>44623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6975</v>
      </c>
      <c r="K30" s="1">
        <v>0</v>
      </c>
      <c r="L30" s="1">
        <v>4800</v>
      </c>
      <c r="M30" s="1">
        <v>2</v>
      </c>
      <c r="N30" s="1">
        <v>0</v>
      </c>
      <c r="O30" s="1">
        <v>0</v>
      </c>
      <c r="P30" s="1">
        <v>37612.800000000003</v>
      </c>
      <c r="Q30" s="1">
        <v>31200</v>
      </c>
      <c r="R30" s="2">
        <v>44623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2075</v>
      </c>
      <c r="Z30" s="1">
        <v>2075</v>
      </c>
      <c r="AA30" s="1">
        <v>400</v>
      </c>
      <c r="AB30" s="1">
        <v>5981.1</v>
      </c>
      <c r="AC30" s="1">
        <v>400</v>
      </c>
      <c r="AD30" s="1">
        <v>6944.9</v>
      </c>
      <c r="AE30" s="1">
        <v>37612.800000000003</v>
      </c>
      <c r="AF30" s="1"/>
    </row>
    <row r="31" spans="2:32" x14ac:dyDescent="0.25">
      <c r="B31" s="1">
        <v>31200</v>
      </c>
      <c r="C31" s="2">
        <v>44616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22875</v>
      </c>
      <c r="K31" s="1">
        <v>0</v>
      </c>
      <c r="L31" s="1">
        <v>1800</v>
      </c>
      <c r="M31" s="1">
        <v>3.05</v>
      </c>
      <c r="N31" s="1">
        <v>0</v>
      </c>
      <c r="O31" s="1">
        <v>0</v>
      </c>
      <c r="P31" s="1">
        <v>37612.800000000003</v>
      </c>
      <c r="Q31" s="1">
        <v>31200</v>
      </c>
      <c r="R31" s="2">
        <v>44616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3575</v>
      </c>
      <c r="Z31" s="1">
        <v>2075</v>
      </c>
      <c r="AA31" s="1">
        <v>700</v>
      </c>
      <c r="AB31" s="1">
        <v>6229.85</v>
      </c>
      <c r="AC31" s="1">
        <v>400</v>
      </c>
      <c r="AD31" s="1">
        <v>6960.55</v>
      </c>
      <c r="AE31" s="1">
        <v>37612.800000000003</v>
      </c>
      <c r="AF31" s="1"/>
    </row>
    <row r="32" spans="2:32" x14ac:dyDescent="0.25">
      <c r="B32" s="1">
        <v>31300</v>
      </c>
      <c r="C32" s="2">
        <v>44616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24050</v>
      </c>
      <c r="K32" s="1">
        <v>0</v>
      </c>
      <c r="L32" s="1">
        <v>1800</v>
      </c>
      <c r="M32" s="1">
        <v>3.05</v>
      </c>
      <c r="N32" s="1">
        <v>0</v>
      </c>
      <c r="O32" s="1">
        <v>0</v>
      </c>
      <c r="P32" s="1">
        <v>37612.800000000003</v>
      </c>
      <c r="Q32" s="1">
        <v>31300</v>
      </c>
      <c r="R32" s="2">
        <v>44616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2375</v>
      </c>
      <c r="Z32" s="1">
        <v>2075</v>
      </c>
      <c r="AA32" s="1">
        <v>475</v>
      </c>
      <c r="AB32" s="1">
        <v>6133.9</v>
      </c>
      <c r="AC32" s="1">
        <v>500</v>
      </c>
      <c r="AD32" s="1">
        <v>6508.5</v>
      </c>
      <c r="AE32" s="1">
        <v>37612.800000000003</v>
      </c>
      <c r="AF32" s="1"/>
    </row>
    <row r="33" spans="2:32" x14ac:dyDescent="0.25">
      <c r="B33" s="1">
        <v>31300</v>
      </c>
      <c r="C33" s="2">
        <v>44623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6975</v>
      </c>
      <c r="K33" s="1">
        <v>0</v>
      </c>
      <c r="L33" s="1">
        <v>4800</v>
      </c>
      <c r="M33" s="1">
        <v>2</v>
      </c>
      <c r="N33" s="1">
        <v>0</v>
      </c>
      <c r="O33" s="1">
        <v>0</v>
      </c>
      <c r="P33" s="1">
        <v>37612.800000000003</v>
      </c>
      <c r="Q33" s="1">
        <v>31300</v>
      </c>
      <c r="R33" s="2">
        <v>44623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2075</v>
      </c>
      <c r="Z33" s="1">
        <v>2075</v>
      </c>
      <c r="AA33" s="1">
        <v>1575</v>
      </c>
      <c r="AB33" s="1">
        <v>5854</v>
      </c>
      <c r="AC33" s="1">
        <v>400</v>
      </c>
      <c r="AD33" s="1">
        <v>6836.9</v>
      </c>
      <c r="AE33" s="1">
        <v>37612.800000000003</v>
      </c>
      <c r="AF33" s="1"/>
    </row>
    <row r="34" spans="2:32" x14ac:dyDescent="0.25">
      <c r="B34" s="1">
        <v>31300</v>
      </c>
      <c r="C34" s="2">
        <v>44651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5275</v>
      </c>
      <c r="K34" s="1">
        <v>125</v>
      </c>
      <c r="L34" s="1">
        <v>1000</v>
      </c>
      <c r="M34" s="1">
        <v>20.100000000000001</v>
      </c>
      <c r="N34" s="1">
        <v>25</v>
      </c>
      <c r="O34" s="1">
        <v>99</v>
      </c>
      <c r="P34" s="1">
        <v>37612.800000000003</v>
      </c>
      <c r="Q34" s="1">
        <v>31300</v>
      </c>
      <c r="R34" s="2">
        <v>44651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2675</v>
      </c>
      <c r="Z34" s="1">
        <v>2075</v>
      </c>
      <c r="AA34" s="1">
        <v>475</v>
      </c>
      <c r="AB34" s="1">
        <v>6158.05</v>
      </c>
      <c r="AC34" s="1">
        <v>400</v>
      </c>
      <c r="AD34" s="1">
        <v>6737.65</v>
      </c>
      <c r="AE34" s="1">
        <v>37612.800000000003</v>
      </c>
      <c r="AF34" s="1"/>
    </row>
    <row r="35" spans="2:32" x14ac:dyDescent="0.25">
      <c r="B35" s="1">
        <v>31400</v>
      </c>
      <c r="C35" s="2">
        <v>44623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6975</v>
      </c>
      <c r="K35" s="1">
        <v>0</v>
      </c>
      <c r="L35" s="1">
        <v>3600</v>
      </c>
      <c r="M35" s="1">
        <v>2.2000000000000002</v>
      </c>
      <c r="N35" s="1">
        <v>0</v>
      </c>
      <c r="O35" s="1">
        <v>0</v>
      </c>
      <c r="P35" s="1">
        <v>37612.800000000003</v>
      </c>
      <c r="Q35" s="1">
        <v>31400</v>
      </c>
      <c r="R35" s="2">
        <v>44623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2075</v>
      </c>
      <c r="Z35" s="1">
        <v>2075</v>
      </c>
      <c r="AA35" s="1">
        <v>400</v>
      </c>
      <c r="AB35" s="1">
        <v>5881.55</v>
      </c>
      <c r="AC35" s="1">
        <v>400</v>
      </c>
      <c r="AD35" s="1">
        <v>6732.5</v>
      </c>
      <c r="AE35" s="1">
        <v>37612.800000000003</v>
      </c>
      <c r="AF35" s="1"/>
    </row>
    <row r="36" spans="2:32" x14ac:dyDescent="0.25">
      <c r="B36" s="1">
        <v>31400</v>
      </c>
      <c r="C36" s="2">
        <v>44616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24050</v>
      </c>
      <c r="K36" s="1">
        <v>0</v>
      </c>
      <c r="L36" s="1">
        <v>1800</v>
      </c>
      <c r="M36" s="1">
        <v>3.05</v>
      </c>
      <c r="N36" s="1">
        <v>0</v>
      </c>
      <c r="O36" s="1">
        <v>0</v>
      </c>
      <c r="P36" s="1">
        <v>37612.800000000003</v>
      </c>
      <c r="Q36" s="1">
        <v>31400</v>
      </c>
      <c r="R36" s="2">
        <v>44616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3450</v>
      </c>
      <c r="Z36" s="1">
        <v>2075</v>
      </c>
      <c r="AA36" s="1">
        <v>1175</v>
      </c>
      <c r="AB36" s="1">
        <v>5870.55</v>
      </c>
      <c r="AC36" s="1">
        <v>400</v>
      </c>
      <c r="AD36" s="1">
        <v>6546.95</v>
      </c>
      <c r="AE36" s="1">
        <v>37612.800000000003</v>
      </c>
      <c r="AF36" s="1"/>
    </row>
    <row r="37" spans="2:32" x14ac:dyDescent="0.25">
      <c r="B37" s="1">
        <v>31400</v>
      </c>
      <c r="C37" s="2">
        <v>44651</v>
      </c>
      <c r="D37" s="1">
        <v>3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6450</v>
      </c>
      <c r="K37" s="1">
        <v>125</v>
      </c>
      <c r="L37" s="1">
        <v>1000</v>
      </c>
      <c r="M37" s="1">
        <v>20.100000000000001</v>
      </c>
      <c r="N37" s="1">
        <v>25</v>
      </c>
      <c r="O37" s="1">
        <v>99</v>
      </c>
      <c r="P37" s="1">
        <v>37612.800000000003</v>
      </c>
      <c r="Q37" s="1">
        <v>31400</v>
      </c>
      <c r="R37" s="2">
        <v>44651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2375</v>
      </c>
      <c r="Z37" s="1">
        <v>2075</v>
      </c>
      <c r="AA37" s="1">
        <v>475</v>
      </c>
      <c r="AB37" s="1">
        <v>5940.7</v>
      </c>
      <c r="AC37" s="1">
        <v>400</v>
      </c>
      <c r="AD37" s="1">
        <v>6639.1</v>
      </c>
      <c r="AE37" s="1">
        <v>37612.800000000003</v>
      </c>
      <c r="AF37" s="1"/>
    </row>
    <row r="38" spans="2:32" x14ac:dyDescent="0.25">
      <c r="B38" s="1">
        <v>31500</v>
      </c>
      <c r="C38" s="2">
        <v>44833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1200</v>
      </c>
      <c r="K38" s="1">
        <v>0</v>
      </c>
      <c r="L38" s="1">
        <v>1200</v>
      </c>
      <c r="M38" s="1">
        <v>0.25</v>
      </c>
      <c r="N38" s="1">
        <v>0</v>
      </c>
      <c r="O38" s="1">
        <v>0</v>
      </c>
      <c r="P38" s="1">
        <v>37612.800000000003</v>
      </c>
      <c r="Q38" s="1">
        <v>0</v>
      </c>
      <c r="R38" s="2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/>
    </row>
    <row r="39" spans="2:32" x14ac:dyDescent="0.25">
      <c r="B39" s="1">
        <v>31500</v>
      </c>
      <c r="C39" s="2">
        <v>44924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1200</v>
      </c>
      <c r="K39" s="1">
        <v>0</v>
      </c>
      <c r="L39" s="1">
        <v>1200</v>
      </c>
      <c r="M39" s="1">
        <v>0.25</v>
      </c>
      <c r="N39" s="1">
        <v>0</v>
      </c>
      <c r="O39" s="1">
        <v>0</v>
      </c>
      <c r="P39" s="1">
        <v>37612.800000000003</v>
      </c>
      <c r="Q39" s="1">
        <v>0</v>
      </c>
      <c r="R39" s="2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/>
    </row>
    <row r="40" spans="2:32" x14ac:dyDescent="0.25">
      <c r="B40" s="1">
        <v>31500</v>
      </c>
      <c r="C40" s="2">
        <v>44616</v>
      </c>
      <c r="D40" s="1">
        <v>7243</v>
      </c>
      <c r="E40" s="1">
        <v>4060</v>
      </c>
      <c r="F40" s="1">
        <v>66729</v>
      </c>
      <c r="G40" s="1">
        <v>57.2</v>
      </c>
      <c r="H40" s="1">
        <v>5.8</v>
      </c>
      <c r="I40" s="1">
        <v>-4.05</v>
      </c>
      <c r="J40" s="1">
        <v>40025</v>
      </c>
      <c r="K40" s="1">
        <v>25600</v>
      </c>
      <c r="L40" s="1">
        <v>375</v>
      </c>
      <c r="M40" s="1">
        <v>5.8</v>
      </c>
      <c r="N40" s="1">
        <v>1275</v>
      </c>
      <c r="O40" s="1">
        <v>5.85</v>
      </c>
      <c r="P40" s="1">
        <v>37612.800000000003</v>
      </c>
      <c r="Q40" s="1">
        <v>31500</v>
      </c>
      <c r="R40" s="2">
        <v>44616</v>
      </c>
      <c r="S40" s="1">
        <v>78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3200</v>
      </c>
      <c r="Z40" s="1">
        <v>3125</v>
      </c>
      <c r="AA40" s="1">
        <v>50</v>
      </c>
      <c r="AB40" s="1">
        <v>6065.1</v>
      </c>
      <c r="AC40" s="1">
        <v>25</v>
      </c>
      <c r="AD40" s="1">
        <v>6124.6</v>
      </c>
      <c r="AE40" s="1">
        <v>37612.800000000003</v>
      </c>
      <c r="AF40" s="1"/>
    </row>
    <row r="41" spans="2:32" x14ac:dyDescent="0.25">
      <c r="B41" s="1">
        <v>31500</v>
      </c>
      <c r="C41" s="2">
        <v>44623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10875</v>
      </c>
      <c r="K41" s="1">
        <v>0</v>
      </c>
      <c r="L41" s="1">
        <v>2900</v>
      </c>
      <c r="M41" s="1">
        <v>4.95</v>
      </c>
      <c r="N41" s="1">
        <v>0</v>
      </c>
      <c r="O41" s="1">
        <v>0</v>
      </c>
      <c r="P41" s="1">
        <v>37612.800000000003</v>
      </c>
      <c r="Q41" s="1">
        <v>31500</v>
      </c>
      <c r="R41" s="2">
        <v>44623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2075</v>
      </c>
      <c r="Z41" s="1">
        <v>2075</v>
      </c>
      <c r="AA41" s="1">
        <v>500</v>
      </c>
      <c r="AB41" s="1">
        <v>5922.6</v>
      </c>
      <c r="AC41" s="1">
        <v>400</v>
      </c>
      <c r="AD41" s="1">
        <v>6712.15</v>
      </c>
      <c r="AE41" s="1">
        <v>37612.800000000003</v>
      </c>
      <c r="AF41" s="1"/>
    </row>
    <row r="42" spans="2:32" x14ac:dyDescent="0.25">
      <c r="B42" s="1">
        <v>31500</v>
      </c>
      <c r="C42" s="2">
        <v>44651</v>
      </c>
      <c r="D42" s="1">
        <v>208</v>
      </c>
      <c r="E42" s="1">
        <v>81</v>
      </c>
      <c r="F42" s="1">
        <v>116</v>
      </c>
      <c r="G42" s="1">
        <v>33.85</v>
      </c>
      <c r="H42" s="1">
        <v>78.150000000000006</v>
      </c>
      <c r="I42" s="1">
        <v>-3.1999999999999886</v>
      </c>
      <c r="J42" s="1">
        <v>8575</v>
      </c>
      <c r="K42" s="1">
        <v>2950</v>
      </c>
      <c r="L42" s="1">
        <v>25</v>
      </c>
      <c r="M42" s="1">
        <v>78.150000000000006</v>
      </c>
      <c r="N42" s="1">
        <v>25</v>
      </c>
      <c r="O42" s="1">
        <v>84.9</v>
      </c>
      <c r="P42" s="1">
        <v>37612.800000000003</v>
      </c>
      <c r="Q42" s="1">
        <v>31500</v>
      </c>
      <c r="R42" s="2">
        <v>44651</v>
      </c>
      <c r="S42" s="1">
        <v>24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3300</v>
      </c>
      <c r="Z42" s="1">
        <v>3400</v>
      </c>
      <c r="AA42" s="1">
        <v>300</v>
      </c>
      <c r="AB42" s="1">
        <v>6205.95</v>
      </c>
      <c r="AC42" s="1">
        <v>400</v>
      </c>
      <c r="AD42" s="1">
        <v>6339.65</v>
      </c>
      <c r="AE42" s="1">
        <v>37612.800000000003</v>
      </c>
      <c r="AF42" s="1"/>
    </row>
    <row r="43" spans="2:32" x14ac:dyDescent="0.25">
      <c r="B43" s="1">
        <v>31500</v>
      </c>
      <c r="C43" s="2">
        <v>44742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3025</v>
      </c>
      <c r="K43" s="1">
        <v>0</v>
      </c>
      <c r="L43" s="1">
        <v>3000</v>
      </c>
      <c r="M43" s="1">
        <v>1.7</v>
      </c>
      <c r="N43" s="1">
        <v>0</v>
      </c>
      <c r="O43" s="1">
        <v>0</v>
      </c>
      <c r="P43" s="1">
        <v>37612.800000000003</v>
      </c>
      <c r="Q43" s="1">
        <v>0</v>
      </c>
      <c r="R43" s="2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/>
    </row>
    <row r="44" spans="2:32" x14ac:dyDescent="0.25">
      <c r="B44" s="1">
        <v>31600</v>
      </c>
      <c r="C44" s="2">
        <v>44623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7175</v>
      </c>
      <c r="K44" s="1">
        <v>0</v>
      </c>
      <c r="L44" s="1">
        <v>200</v>
      </c>
      <c r="M44" s="1">
        <v>5.85</v>
      </c>
      <c r="N44" s="1">
        <v>0</v>
      </c>
      <c r="O44" s="1">
        <v>0</v>
      </c>
      <c r="P44" s="1">
        <v>37612.800000000003</v>
      </c>
      <c r="Q44" s="1">
        <v>31600</v>
      </c>
      <c r="R44" s="2">
        <v>44623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2075</v>
      </c>
      <c r="Z44" s="1">
        <v>2075</v>
      </c>
      <c r="AA44" s="1">
        <v>500</v>
      </c>
      <c r="AB44" s="1">
        <v>5834.5</v>
      </c>
      <c r="AC44" s="1">
        <v>400</v>
      </c>
      <c r="AD44" s="1">
        <v>6593.45</v>
      </c>
      <c r="AE44" s="1">
        <v>37612.800000000003</v>
      </c>
      <c r="AF44" s="1"/>
    </row>
    <row r="45" spans="2:32" x14ac:dyDescent="0.25">
      <c r="B45" s="1">
        <v>31600</v>
      </c>
      <c r="C45" s="2">
        <v>44616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22250</v>
      </c>
      <c r="K45" s="1">
        <v>0</v>
      </c>
      <c r="L45" s="1">
        <v>900</v>
      </c>
      <c r="M45" s="1">
        <v>1.65</v>
      </c>
      <c r="N45" s="1">
        <v>0</v>
      </c>
      <c r="O45" s="1">
        <v>0</v>
      </c>
      <c r="P45" s="1">
        <v>37612.800000000003</v>
      </c>
      <c r="Q45" s="1">
        <v>31600</v>
      </c>
      <c r="R45" s="2">
        <v>44616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2300</v>
      </c>
      <c r="Z45" s="1">
        <v>2075</v>
      </c>
      <c r="AA45" s="1">
        <v>450</v>
      </c>
      <c r="AB45" s="1">
        <v>5732.8</v>
      </c>
      <c r="AC45" s="1">
        <v>400</v>
      </c>
      <c r="AD45" s="1">
        <v>6195.15</v>
      </c>
      <c r="AE45" s="1">
        <v>37612.800000000003</v>
      </c>
      <c r="AF45" s="1"/>
    </row>
    <row r="46" spans="2:32" x14ac:dyDescent="0.25">
      <c r="B46" s="1">
        <v>31600</v>
      </c>
      <c r="C46" s="2">
        <v>44651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3375</v>
      </c>
      <c r="K46" s="1">
        <v>0</v>
      </c>
      <c r="L46" s="1">
        <v>1000</v>
      </c>
      <c r="M46" s="1">
        <v>1.6</v>
      </c>
      <c r="N46" s="1">
        <v>0</v>
      </c>
      <c r="O46" s="1">
        <v>0</v>
      </c>
      <c r="P46" s="1">
        <v>37612.800000000003</v>
      </c>
      <c r="Q46" s="1">
        <v>31600</v>
      </c>
      <c r="R46" s="2">
        <v>44651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2125</v>
      </c>
      <c r="Z46" s="1">
        <v>2075</v>
      </c>
      <c r="AA46" s="1">
        <v>425</v>
      </c>
      <c r="AB46" s="1">
        <v>5782.3</v>
      </c>
      <c r="AC46" s="1">
        <v>400</v>
      </c>
      <c r="AD46" s="1">
        <v>6547.3</v>
      </c>
      <c r="AE46" s="1">
        <v>37612.800000000003</v>
      </c>
      <c r="AF46" s="1"/>
    </row>
    <row r="47" spans="2:32" x14ac:dyDescent="0.25">
      <c r="B47" s="1">
        <v>31700</v>
      </c>
      <c r="C47" s="2">
        <v>44623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6975</v>
      </c>
      <c r="K47" s="1">
        <v>0</v>
      </c>
      <c r="L47" s="1">
        <v>1000</v>
      </c>
      <c r="M47" s="1">
        <v>2.6</v>
      </c>
      <c r="N47" s="1">
        <v>0</v>
      </c>
      <c r="O47" s="1">
        <v>0</v>
      </c>
      <c r="P47" s="1">
        <v>37612.800000000003</v>
      </c>
      <c r="Q47" s="1">
        <v>31700</v>
      </c>
      <c r="R47" s="2">
        <v>44623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2075</v>
      </c>
      <c r="Z47" s="1">
        <v>2075</v>
      </c>
      <c r="AA47" s="1">
        <v>400</v>
      </c>
      <c r="AB47" s="1">
        <v>5654.9</v>
      </c>
      <c r="AC47" s="1">
        <v>400</v>
      </c>
      <c r="AD47" s="1">
        <v>6289.9</v>
      </c>
      <c r="AE47" s="1">
        <v>37612.800000000003</v>
      </c>
      <c r="AF47" s="1"/>
    </row>
    <row r="48" spans="2:32" x14ac:dyDescent="0.25">
      <c r="B48" s="1">
        <v>31700</v>
      </c>
      <c r="C48" s="2">
        <v>44616</v>
      </c>
      <c r="D48" s="1">
        <v>387</v>
      </c>
      <c r="E48" s="1">
        <v>253</v>
      </c>
      <c r="F48" s="1">
        <v>4174</v>
      </c>
      <c r="G48" s="1">
        <v>55.7</v>
      </c>
      <c r="H48" s="1">
        <v>6.05</v>
      </c>
      <c r="I48" s="1">
        <v>-3.899999999999999</v>
      </c>
      <c r="J48" s="1">
        <v>7850</v>
      </c>
      <c r="K48" s="1">
        <v>5950</v>
      </c>
      <c r="L48" s="1">
        <v>75</v>
      </c>
      <c r="M48" s="1">
        <v>5.9</v>
      </c>
      <c r="N48" s="1">
        <v>125</v>
      </c>
      <c r="O48" s="1">
        <v>6.05</v>
      </c>
      <c r="P48" s="1">
        <v>37612.800000000003</v>
      </c>
      <c r="Q48" s="1">
        <v>31700</v>
      </c>
      <c r="R48" s="2">
        <v>44616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2300</v>
      </c>
      <c r="Z48" s="1">
        <v>3625</v>
      </c>
      <c r="AA48" s="1">
        <v>450</v>
      </c>
      <c r="AB48" s="1">
        <v>5730.35</v>
      </c>
      <c r="AC48" s="1">
        <v>25</v>
      </c>
      <c r="AD48" s="1">
        <v>6016.55</v>
      </c>
      <c r="AE48" s="1">
        <v>37612.800000000003</v>
      </c>
      <c r="AF48" s="1"/>
    </row>
    <row r="49" spans="2:32" x14ac:dyDescent="0.25">
      <c r="B49" s="1">
        <v>0</v>
      </c>
      <c r="C49" s="2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31700</v>
      </c>
      <c r="R49" s="2">
        <v>44651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2375</v>
      </c>
      <c r="Z49" s="1">
        <v>1675</v>
      </c>
      <c r="AA49" s="1">
        <v>475</v>
      </c>
      <c r="AB49" s="1">
        <v>5560.7</v>
      </c>
      <c r="AC49" s="1">
        <v>500</v>
      </c>
      <c r="AD49" s="1">
        <v>6418.3</v>
      </c>
      <c r="AE49" s="1">
        <v>37612.800000000003</v>
      </c>
      <c r="AF49" s="1"/>
    </row>
    <row r="50" spans="2:32" x14ac:dyDescent="0.25">
      <c r="B50" s="1">
        <v>31800</v>
      </c>
      <c r="C50" s="2">
        <v>44616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23475</v>
      </c>
      <c r="K50" s="1">
        <v>0</v>
      </c>
      <c r="L50" s="1">
        <v>500</v>
      </c>
      <c r="M50" s="1">
        <v>3.05</v>
      </c>
      <c r="N50" s="1">
        <v>0</v>
      </c>
      <c r="O50" s="1">
        <v>0</v>
      </c>
      <c r="P50" s="1">
        <v>37612.800000000003</v>
      </c>
      <c r="Q50" s="1">
        <v>31800</v>
      </c>
      <c r="R50" s="2">
        <v>44616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2475</v>
      </c>
      <c r="Z50" s="1">
        <v>2075</v>
      </c>
      <c r="AA50" s="1">
        <v>475</v>
      </c>
      <c r="AB50" s="1">
        <v>5514.3</v>
      </c>
      <c r="AC50" s="1">
        <v>1175</v>
      </c>
      <c r="AD50" s="1">
        <v>6191.2</v>
      </c>
      <c r="AE50" s="1">
        <v>37612.800000000003</v>
      </c>
      <c r="AF50" s="1"/>
    </row>
    <row r="51" spans="2:32" x14ac:dyDescent="0.25">
      <c r="B51" s="1">
        <v>31800</v>
      </c>
      <c r="C51" s="2">
        <v>44623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6975</v>
      </c>
      <c r="K51" s="1">
        <v>0</v>
      </c>
      <c r="L51" s="1">
        <v>1000</v>
      </c>
      <c r="M51" s="1">
        <v>2.6</v>
      </c>
      <c r="N51" s="1">
        <v>0</v>
      </c>
      <c r="O51" s="1">
        <v>0</v>
      </c>
      <c r="P51" s="1">
        <v>37612.800000000003</v>
      </c>
      <c r="Q51" s="1">
        <v>31800</v>
      </c>
      <c r="R51" s="2">
        <v>44623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2075</v>
      </c>
      <c r="Z51" s="1">
        <v>2075</v>
      </c>
      <c r="AA51" s="1">
        <v>500</v>
      </c>
      <c r="AB51" s="1">
        <v>5553.45</v>
      </c>
      <c r="AC51" s="1">
        <v>400</v>
      </c>
      <c r="AD51" s="1">
        <v>6179.95</v>
      </c>
      <c r="AE51" s="1">
        <v>37612.800000000003</v>
      </c>
      <c r="AF51" s="1"/>
    </row>
    <row r="52" spans="2:32" x14ac:dyDescent="0.25">
      <c r="B52" s="1">
        <v>31800</v>
      </c>
      <c r="C52" s="2">
        <v>44651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37612.800000000003</v>
      </c>
      <c r="Q52" s="1">
        <v>31800</v>
      </c>
      <c r="R52" s="2">
        <v>44651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2325</v>
      </c>
      <c r="Z52" s="1">
        <v>1675</v>
      </c>
      <c r="AA52" s="1">
        <v>475</v>
      </c>
      <c r="AB52" s="1">
        <v>5700.65</v>
      </c>
      <c r="AC52" s="1">
        <v>500</v>
      </c>
      <c r="AD52" s="1">
        <v>6323.7</v>
      </c>
      <c r="AE52" s="1">
        <v>37612.800000000003</v>
      </c>
      <c r="AF52" s="1"/>
    </row>
    <row r="53" spans="2:32" x14ac:dyDescent="0.25">
      <c r="B53" s="1">
        <v>31900</v>
      </c>
      <c r="C53" s="2">
        <v>44623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6975</v>
      </c>
      <c r="K53" s="1">
        <v>0</v>
      </c>
      <c r="L53" s="1">
        <v>1000</v>
      </c>
      <c r="M53" s="1">
        <v>2.6</v>
      </c>
      <c r="N53" s="1">
        <v>0</v>
      </c>
      <c r="O53" s="1">
        <v>0</v>
      </c>
      <c r="P53" s="1">
        <v>37612.800000000003</v>
      </c>
      <c r="Q53" s="1">
        <v>31900</v>
      </c>
      <c r="R53" s="2">
        <v>44623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2075</v>
      </c>
      <c r="Z53" s="1">
        <v>2075</v>
      </c>
      <c r="AA53" s="1">
        <v>400</v>
      </c>
      <c r="AB53" s="1">
        <v>5210.3500000000004</v>
      </c>
      <c r="AC53" s="1">
        <v>400</v>
      </c>
      <c r="AD53" s="1">
        <v>6058.75</v>
      </c>
      <c r="AE53" s="1">
        <v>37612.800000000003</v>
      </c>
      <c r="AF53" s="1"/>
    </row>
    <row r="54" spans="2:32" x14ac:dyDescent="0.25">
      <c r="B54" s="1">
        <v>31900</v>
      </c>
      <c r="C54" s="2">
        <v>44616</v>
      </c>
      <c r="D54" s="1">
        <v>8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25975</v>
      </c>
      <c r="K54" s="1">
        <v>0</v>
      </c>
      <c r="L54" s="1">
        <v>2300</v>
      </c>
      <c r="M54" s="1">
        <v>3.05</v>
      </c>
      <c r="N54" s="1">
        <v>0</v>
      </c>
      <c r="O54" s="1">
        <v>0</v>
      </c>
      <c r="P54" s="1">
        <v>37612.800000000003</v>
      </c>
      <c r="Q54" s="1">
        <v>31900</v>
      </c>
      <c r="R54" s="2">
        <v>44616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2300</v>
      </c>
      <c r="Z54" s="1">
        <v>2075</v>
      </c>
      <c r="AA54" s="1">
        <v>450</v>
      </c>
      <c r="AB54" s="1">
        <v>5514.6</v>
      </c>
      <c r="AC54" s="1">
        <v>400</v>
      </c>
      <c r="AD54" s="1">
        <v>5882.2</v>
      </c>
      <c r="AE54" s="1">
        <v>37612.800000000003</v>
      </c>
      <c r="AF54" s="1"/>
    </row>
    <row r="55" spans="2:32" x14ac:dyDescent="0.25">
      <c r="B55" s="1">
        <v>31900</v>
      </c>
      <c r="C55" s="2">
        <v>44651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37612.800000000003</v>
      </c>
      <c r="Q55" s="1">
        <v>31900</v>
      </c>
      <c r="R55" s="2">
        <v>44651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2400</v>
      </c>
      <c r="Z55" s="1">
        <v>1675</v>
      </c>
      <c r="AA55" s="1">
        <v>475</v>
      </c>
      <c r="AB55" s="1">
        <v>5422.4</v>
      </c>
      <c r="AC55" s="1">
        <v>500</v>
      </c>
      <c r="AD55" s="1">
        <v>6242.6</v>
      </c>
      <c r="AE55" s="1">
        <v>37612.800000000003</v>
      </c>
      <c r="AF55" s="1"/>
    </row>
    <row r="56" spans="2:32" x14ac:dyDescent="0.25">
      <c r="B56" s="1">
        <v>32000</v>
      </c>
      <c r="C56" s="2">
        <v>44623</v>
      </c>
      <c r="D56" s="1">
        <v>42</v>
      </c>
      <c r="E56" s="1">
        <v>42</v>
      </c>
      <c r="F56" s="1">
        <v>87</v>
      </c>
      <c r="G56" s="1">
        <v>43.92</v>
      </c>
      <c r="H56" s="1">
        <v>25.4</v>
      </c>
      <c r="I56" s="1">
        <v>-586.5</v>
      </c>
      <c r="J56" s="1">
        <v>19350</v>
      </c>
      <c r="K56" s="1">
        <v>2750</v>
      </c>
      <c r="L56" s="1">
        <v>25</v>
      </c>
      <c r="M56" s="1">
        <v>20.05</v>
      </c>
      <c r="N56" s="1">
        <v>25</v>
      </c>
      <c r="O56" s="1">
        <v>24.95</v>
      </c>
      <c r="P56" s="1">
        <v>37612.800000000003</v>
      </c>
      <c r="Q56" s="1">
        <v>32000</v>
      </c>
      <c r="R56" s="2">
        <v>44623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2075</v>
      </c>
      <c r="Z56" s="1">
        <v>2075</v>
      </c>
      <c r="AA56" s="1">
        <v>400</v>
      </c>
      <c r="AB56" s="1">
        <v>5253.1</v>
      </c>
      <c r="AC56" s="1">
        <v>400</v>
      </c>
      <c r="AD56" s="1">
        <v>5964</v>
      </c>
      <c r="AE56" s="1">
        <v>37612.800000000003</v>
      </c>
      <c r="AF56" s="1"/>
    </row>
    <row r="57" spans="2:32" x14ac:dyDescent="0.25">
      <c r="B57" s="1">
        <v>32000</v>
      </c>
      <c r="C57" s="2">
        <v>44651</v>
      </c>
      <c r="D57" s="1">
        <v>1006</v>
      </c>
      <c r="E57" s="1">
        <v>141</v>
      </c>
      <c r="F57" s="1">
        <v>872</v>
      </c>
      <c r="G57" s="1">
        <v>33.56</v>
      </c>
      <c r="H57" s="1">
        <v>93.35</v>
      </c>
      <c r="I57" s="1">
        <v>-1.0500000000000114</v>
      </c>
      <c r="J57" s="1">
        <v>5950</v>
      </c>
      <c r="K57" s="1">
        <v>3525</v>
      </c>
      <c r="L57" s="1">
        <v>25</v>
      </c>
      <c r="M57" s="1">
        <v>95.05</v>
      </c>
      <c r="N57" s="1">
        <v>25</v>
      </c>
      <c r="O57" s="1">
        <v>101.5</v>
      </c>
      <c r="P57" s="1">
        <v>37612.800000000003</v>
      </c>
      <c r="Q57" s="1">
        <v>32000</v>
      </c>
      <c r="R57" s="2">
        <v>44651</v>
      </c>
      <c r="S57" s="1">
        <v>14</v>
      </c>
      <c r="T57" s="1">
        <v>11</v>
      </c>
      <c r="U57" s="1">
        <v>16</v>
      </c>
      <c r="V57" s="1">
        <v>21.91</v>
      </c>
      <c r="W57" s="1">
        <v>5950</v>
      </c>
      <c r="X57" s="1">
        <v>-244.05000000000018</v>
      </c>
      <c r="Y57" s="1">
        <v>3600</v>
      </c>
      <c r="Z57" s="1">
        <v>3025</v>
      </c>
      <c r="AA57" s="1">
        <v>300</v>
      </c>
      <c r="AB57" s="1">
        <v>5714.3</v>
      </c>
      <c r="AC57" s="1">
        <v>25</v>
      </c>
      <c r="AD57" s="1">
        <v>5843</v>
      </c>
      <c r="AE57" s="1">
        <v>37612.800000000003</v>
      </c>
      <c r="AF57" s="1"/>
    </row>
    <row r="58" spans="2:32" x14ac:dyDescent="0.25">
      <c r="B58" s="1">
        <v>32000</v>
      </c>
      <c r="C58" s="2">
        <v>44616</v>
      </c>
      <c r="D58" s="1">
        <v>10481</v>
      </c>
      <c r="E58" s="1">
        <v>5261</v>
      </c>
      <c r="F58" s="1">
        <v>81770</v>
      </c>
      <c r="G58" s="1">
        <v>54.69</v>
      </c>
      <c r="H58" s="1">
        <v>7.65</v>
      </c>
      <c r="I58" s="1">
        <v>-4.1999999999999993</v>
      </c>
      <c r="J58" s="1">
        <v>9500</v>
      </c>
      <c r="K58" s="1">
        <v>18075</v>
      </c>
      <c r="L58" s="1">
        <v>25</v>
      </c>
      <c r="M58" s="1">
        <v>7.55</v>
      </c>
      <c r="N58" s="1">
        <v>25</v>
      </c>
      <c r="O58" s="1">
        <v>7.6</v>
      </c>
      <c r="P58" s="1">
        <v>37612.800000000003</v>
      </c>
      <c r="Q58" s="1">
        <v>32000</v>
      </c>
      <c r="R58" s="2">
        <v>44616</v>
      </c>
      <c r="S58" s="1">
        <v>193</v>
      </c>
      <c r="T58" s="1">
        <v>-13</v>
      </c>
      <c r="U58" s="1">
        <v>16</v>
      </c>
      <c r="V58" s="1">
        <v>84.71</v>
      </c>
      <c r="W58" s="1">
        <v>5748.1</v>
      </c>
      <c r="X58" s="1">
        <v>195</v>
      </c>
      <c r="Y58" s="1">
        <v>4575</v>
      </c>
      <c r="Z58" s="1">
        <v>3175</v>
      </c>
      <c r="AA58" s="1">
        <v>100</v>
      </c>
      <c r="AB58" s="1">
        <v>5566.45</v>
      </c>
      <c r="AC58" s="1">
        <v>250</v>
      </c>
      <c r="AD58" s="1">
        <v>5603.5</v>
      </c>
      <c r="AE58" s="1">
        <v>37612.800000000003</v>
      </c>
      <c r="AF58" s="1"/>
    </row>
    <row r="59" spans="2:32" x14ac:dyDescent="0.25">
      <c r="B59" s="1">
        <v>0</v>
      </c>
      <c r="C59" s="2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32100</v>
      </c>
      <c r="R59" s="2">
        <v>44651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2400</v>
      </c>
      <c r="Z59" s="1">
        <v>1675</v>
      </c>
      <c r="AA59" s="1">
        <v>500</v>
      </c>
      <c r="AB59" s="1">
        <v>5394.15</v>
      </c>
      <c r="AC59" s="1">
        <v>500</v>
      </c>
      <c r="AD59" s="1">
        <v>6080.8</v>
      </c>
      <c r="AE59" s="1">
        <v>37612.800000000003</v>
      </c>
      <c r="AF59" s="1"/>
    </row>
    <row r="60" spans="2:32" x14ac:dyDescent="0.25">
      <c r="B60" s="1">
        <v>32100</v>
      </c>
      <c r="C60" s="2">
        <v>44616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29050</v>
      </c>
      <c r="K60" s="1">
        <v>0</v>
      </c>
      <c r="L60" s="1">
        <v>2700</v>
      </c>
      <c r="M60" s="1">
        <v>3.05</v>
      </c>
      <c r="N60" s="1">
        <v>0</v>
      </c>
      <c r="O60" s="1">
        <v>0</v>
      </c>
      <c r="P60" s="1">
        <v>37612.800000000003</v>
      </c>
      <c r="Q60" s="1">
        <v>32100</v>
      </c>
      <c r="R60" s="2">
        <v>44616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2400</v>
      </c>
      <c r="Z60" s="1">
        <v>2075</v>
      </c>
      <c r="AA60" s="1">
        <v>475</v>
      </c>
      <c r="AB60" s="1">
        <v>5324.4</v>
      </c>
      <c r="AC60" s="1">
        <v>400</v>
      </c>
      <c r="AD60" s="1">
        <v>5775.75</v>
      </c>
      <c r="AE60" s="1">
        <v>37612.800000000003</v>
      </c>
      <c r="AF60" s="1"/>
    </row>
    <row r="61" spans="2:32" x14ac:dyDescent="0.25">
      <c r="B61" s="1">
        <v>32100</v>
      </c>
      <c r="C61" s="2">
        <v>44623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6975</v>
      </c>
      <c r="K61" s="1">
        <v>0</v>
      </c>
      <c r="L61" s="1">
        <v>1000</v>
      </c>
      <c r="M61" s="1">
        <v>8.3000000000000007</v>
      </c>
      <c r="N61" s="1">
        <v>0</v>
      </c>
      <c r="O61" s="1">
        <v>0</v>
      </c>
      <c r="P61" s="1">
        <v>37612.800000000003</v>
      </c>
      <c r="Q61" s="1">
        <v>32100</v>
      </c>
      <c r="R61" s="2">
        <v>44623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2075</v>
      </c>
      <c r="Z61" s="1">
        <v>2075</v>
      </c>
      <c r="AA61" s="1">
        <v>400</v>
      </c>
      <c r="AB61" s="1">
        <v>5271.55</v>
      </c>
      <c r="AC61" s="1">
        <v>400</v>
      </c>
      <c r="AD61" s="1">
        <v>5890.1</v>
      </c>
      <c r="AE61" s="1">
        <v>37612.800000000003</v>
      </c>
      <c r="AF61" s="1"/>
    </row>
    <row r="62" spans="2:32" x14ac:dyDescent="0.25">
      <c r="B62" s="1">
        <v>32200</v>
      </c>
      <c r="C62" s="2">
        <v>44616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27875</v>
      </c>
      <c r="K62" s="1">
        <v>0</v>
      </c>
      <c r="L62" s="1">
        <v>2700</v>
      </c>
      <c r="M62" s="1">
        <v>3.1</v>
      </c>
      <c r="N62" s="1">
        <v>0</v>
      </c>
      <c r="O62" s="1">
        <v>0</v>
      </c>
      <c r="P62" s="1">
        <v>37612.800000000003</v>
      </c>
      <c r="Q62" s="1">
        <v>32200</v>
      </c>
      <c r="R62" s="2">
        <v>44616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2125</v>
      </c>
      <c r="Z62" s="1">
        <v>2075</v>
      </c>
      <c r="AA62" s="1">
        <v>425</v>
      </c>
      <c r="AB62" s="1">
        <v>5222.8</v>
      </c>
      <c r="AC62" s="1">
        <v>400</v>
      </c>
      <c r="AD62" s="1">
        <v>5590.45</v>
      </c>
      <c r="AE62" s="1">
        <v>37612.800000000003</v>
      </c>
      <c r="AF62" s="1"/>
    </row>
    <row r="63" spans="2:32" x14ac:dyDescent="0.25">
      <c r="B63" s="1">
        <v>32200</v>
      </c>
      <c r="C63" s="2">
        <v>44623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6975</v>
      </c>
      <c r="K63" s="1">
        <v>0</v>
      </c>
      <c r="L63" s="1">
        <v>1000</v>
      </c>
      <c r="M63" s="1">
        <v>8.1</v>
      </c>
      <c r="N63" s="1">
        <v>0</v>
      </c>
      <c r="O63" s="1">
        <v>0</v>
      </c>
      <c r="P63" s="1">
        <v>37612.800000000003</v>
      </c>
      <c r="Q63" s="1">
        <v>32200</v>
      </c>
      <c r="R63" s="2">
        <v>44623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2075</v>
      </c>
      <c r="Z63" s="1">
        <v>2075</v>
      </c>
      <c r="AA63" s="1">
        <v>400</v>
      </c>
      <c r="AB63" s="1">
        <v>5065.1499999999996</v>
      </c>
      <c r="AC63" s="1">
        <v>400</v>
      </c>
      <c r="AD63" s="1">
        <v>5755.4</v>
      </c>
      <c r="AE63" s="1">
        <v>37612.800000000003</v>
      </c>
      <c r="AF63" s="1"/>
    </row>
    <row r="64" spans="2:32" x14ac:dyDescent="0.25">
      <c r="B64" s="1">
        <v>32200</v>
      </c>
      <c r="C64" s="2">
        <v>44651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37612.800000000003</v>
      </c>
      <c r="Q64" s="1">
        <v>32200</v>
      </c>
      <c r="R64" s="2">
        <v>44651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2275</v>
      </c>
      <c r="Z64" s="1">
        <v>1675</v>
      </c>
      <c r="AA64" s="1">
        <v>475</v>
      </c>
      <c r="AB64" s="1">
        <v>5239.6000000000004</v>
      </c>
      <c r="AC64" s="1">
        <v>500</v>
      </c>
      <c r="AD64" s="1">
        <v>5992.85</v>
      </c>
      <c r="AE64" s="1">
        <v>37612.800000000003</v>
      </c>
      <c r="AF64" s="1"/>
    </row>
    <row r="65" spans="2:32" x14ac:dyDescent="0.25">
      <c r="B65" s="1">
        <v>32300</v>
      </c>
      <c r="C65" s="2">
        <v>44616</v>
      </c>
      <c r="D65" s="1">
        <v>9</v>
      </c>
      <c r="E65" s="1">
        <v>9</v>
      </c>
      <c r="F65" s="1">
        <v>65</v>
      </c>
      <c r="G65" s="1">
        <v>53.11</v>
      </c>
      <c r="H65" s="1">
        <v>8.15</v>
      </c>
      <c r="I65" s="1">
        <v>-666.4</v>
      </c>
      <c r="J65" s="1">
        <v>29325</v>
      </c>
      <c r="K65" s="1">
        <v>2525</v>
      </c>
      <c r="L65" s="1">
        <v>175</v>
      </c>
      <c r="M65" s="1">
        <v>8.15</v>
      </c>
      <c r="N65" s="1">
        <v>50</v>
      </c>
      <c r="O65" s="1">
        <v>11.5</v>
      </c>
      <c r="P65" s="1">
        <v>37612.800000000003</v>
      </c>
      <c r="Q65" s="1">
        <v>32300</v>
      </c>
      <c r="R65" s="2">
        <v>44616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2450</v>
      </c>
      <c r="Z65" s="1">
        <v>3125</v>
      </c>
      <c r="AA65" s="1">
        <v>450</v>
      </c>
      <c r="AB65" s="1">
        <v>5124.6499999999996</v>
      </c>
      <c r="AC65" s="1">
        <v>625</v>
      </c>
      <c r="AD65" s="1">
        <v>5424.95</v>
      </c>
      <c r="AE65" s="1">
        <v>37612.800000000003</v>
      </c>
      <c r="AF65" s="1"/>
    </row>
    <row r="66" spans="2:32" x14ac:dyDescent="0.25">
      <c r="B66" s="1">
        <v>32300</v>
      </c>
      <c r="C66" s="2">
        <v>44623</v>
      </c>
      <c r="D66" s="1">
        <v>0</v>
      </c>
      <c r="E66" s="1">
        <v>0</v>
      </c>
      <c r="F66" s="1">
        <v>80</v>
      </c>
      <c r="G66" s="1">
        <v>39.42</v>
      </c>
      <c r="H66" s="1">
        <v>17.45</v>
      </c>
      <c r="I66" s="1">
        <v>-673</v>
      </c>
      <c r="J66" s="1">
        <v>15425</v>
      </c>
      <c r="K66" s="1">
        <v>0</v>
      </c>
      <c r="L66" s="1">
        <v>100</v>
      </c>
      <c r="M66" s="1">
        <v>20.45</v>
      </c>
      <c r="N66" s="1">
        <v>0</v>
      </c>
      <c r="O66" s="1">
        <v>0</v>
      </c>
      <c r="P66" s="1">
        <v>37612.800000000003</v>
      </c>
      <c r="Q66" s="1">
        <v>32300</v>
      </c>
      <c r="R66" s="2">
        <v>44623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2075</v>
      </c>
      <c r="Z66" s="1">
        <v>2075</v>
      </c>
      <c r="AA66" s="1">
        <v>400</v>
      </c>
      <c r="AB66" s="1">
        <v>4976.3500000000004</v>
      </c>
      <c r="AC66" s="1">
        <v>400</v>
      </c>
      <c r="AD66" s="1">
        <v>5735.8</v>
      </c>
      <c r="AE66" s="1">
        <v>37612.800000000003</v>
      </c>
      <c r="AF66" s="1"/>
    </row>
    <row r="67" spans="2:32" x14ac:dyDescent="0.25">
      <c r="B67" s="1">
        <v>32300</v>
      </c>
      <c r="C67" s="2">
        <v>44651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37612.800000000003</v>
      </c>
      <c r="Q67" s="1">
        <v>32300</v>
      </c>
      <c r="R67" s="2">
        <v>44651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2275</v>
      </c>
      <c r="Z67" s="1">
        <v>1675</v>
      </c>
      <c r="AA67" s="1">
        <v>475</v>
      </c>
      <c r="AB67" s="1">
        <v>5067.45</v>
      </c>
      <c r="AC67" s="1">
        <v>500</v>
      </c>
      <c r="AD67" s="1">
        <v>5911.15</v>
      </c>
      <c r="AE67" s="1">
        <v>37612.800000000003</v>
      </c>
      <c r="AF67" s="1"/>
    </row>
    <row r="68" spans="2:32" x14ac:dyDescent="0.25">
      <c r="B68" s="1">
        <v>32400</v>
      </c>
      <c r="C68" s="2">
        <v>44616</v>
      </c>
      <c r="D68" s="1">
        <v>1</v>
      </c>
      <c r="E68" s="1">
        <v>1</v>
      </c>
      <c r="F68" s="1">
        <v>3</v>
      </c>
      <c r="G68" s="1">
        <v>46.44</v>
      </c>
      <c r="H68" s="1">
        <v>4.9000000000000004</v>
      </c>
      <c r="I68" s="1">
        <v>-694.30000000000007</v>
      </c>
      <c r="J68" s="1">
        <v>46950</v>
      </c>
      <c r="K68" s="1">
        <v>0</v>
      </c>
      <c r="L68" s="1">
        <v>2250</v>
      </c>
      <c r="M68" s="1">
        <v>4.9000000000000004</v>
      </c>
      <c r="N68" s="1">
        <v>0</v>
      </c>
      <c r="O68" s="1">
        <v>0</v>
      </c>
      <c r="P68" s="1">
        <v>37612.800000000003</v>
      </c>
      <c r="Q68" s="1">
        <v>32400</v>
      </c>
      <c r="R68" s="2">
        <v>44616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2200</v>
      </c>
      <c r="Z68" s="1">
        <v>2125</v>
      </c>
      <c r="AA68" s="1">
        <v>425</v>
      </c>
      <c r="AB68" s="1">
        <v>4963.95</v>
      </c>
      <c r="AC68" s="1">
        <v>425</v>
      </c>
      <c r="AD68" s="1">
        <v>7249.8</v>
      </c>
      <c r="AE68" s="1">
        <v>37612.800000000003</v>
      </c>
      <c r="AF68" s="1"/>
    </row>
    <row r="69" spans="2:32" x14ac:dyDescent="0.25">
      <c r="B69" s="1">
        <v>32400</v>
      </c>
      <c r="C69" s="2">
        <v>44651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2900</v>
      </c>
      <c r="L69" s="1">
        <v>0</v>
      </c>
      <c r="M69" s="1">
        <v>0</v>
      </c>
      <c r="N69" s="1">
        <v>25</v>
      </c>
      <c r="O69" s="1">
        <v>198</v>
      </c>
      <c r="P69" s="1">
        <v>37612.800000000003</v>
      </c>
      <c r="Q69" s="1">
        <v>32400</v>
      </c>
      <c r="R69" s="2">
        <v>44651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2375</v>
      </c>
      <c r="Z69" s="1">
        <v>2075</v>
      </c>
      <c r="AA69" s="1">
        <v>225</v>
      </c>
      <c r="AB69" s="1">
        <v>5049.1000000000004</v>
      </c>
      <c r="AC69" s="1">
        <v>400</v>
      </c>
      <c r="AD69" s="1">
        <v>5789</v>
      </c>
      <c r="AE69" s="1">
        <v>37612.800000000003</v>
      </c>
      <c r="AF69" s="1"/>
    </row>
    <row r="70" spans="2:32" x14ac:dyDescent="0.25">
      <c r="B70" s="1">
        <v>32400</v>
      </c>
      <c r="C70" s="2">
        <v>44623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7775</v>
      </c>
      <c r="K70" s="1">
        <v>0</v>
      </c>
      <c r="L70" s="1">
        <v>1000</v>
      </c>
      <c r="M70" s="1">
        <v>5.0999999999999996</v>
      </c>
      <c r="N70" s="1">
        <v>0</v>
      </c>
      <c r="O70" s="1">
        <v>0</v>
      </c>
      <c r="P70" s="1">
        <v>37612.800000000003</v>
      </c>
      <c r="Q70" s="1">
        <v>32400</v>
      </c>
      <c r="R70" s="2">
        <v>44623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2075</v>
      </c>
      <c r="Z70" s="1">
        <v>2075</v>
      </c>
      <c r="AA70" s="1">
        <v>400</v>
      </c>
      <c r="AB70" s="1">
        <v>4985.3500000000004</v>
      </c>
      <c r="AC70" s="1">
        <v>400</v>
      </c>
      <c r="AD70" s="1">
        <v>5545.5</v>
      </c>
      <c r="AE70" s="1">
        <v>37612.800000000003</v>
      </c>
      <c r="AF70" s="1"/>
    </row>
    <row r="71" spans="2:32" x14ac:dyDescent="0.25">
      <c r="B71" s="1">
        <v>32500</v>
      </c>
      <c r="C71" s="2">
        <v>44623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10800</v>
      </c>
      <c r="K71" s="1">
        <v>0</v>
      </c>
      <c r="L71" s="1">
        <v>225</v>
      </c>
      <c r="M71" s="1">
        <v>23.3</v>
      </c>
      <c r="N71" s="1">
        <v>0</v>
      </c>
      <c r="O71" s="1">
        <v>0</v>
      </c>
      <c r="P71" s="1">
        <v>37612.800000000003</v>
      </c>
      <c r="Q71" s="1">
        <v>32500</v>
      </c>
      <c r="R71" s="2">
        <v>44623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2075</v>
      </c>
      <c r="Z71" s="1">
        <v>1675</v>
      </c>
      <c r="AA71" s="1">
        <v>400</v>
      </c>
      <c r="AB71" s="1">
        <v>4795.6499999999996</v>
      </c>
      <c r="AC71" s="1">
        <v>500</v>
      </c>
      <c r="AD71" s="1">
        <v>5568.75</v>
      </c>
      <c r="AE71" s="1">
        <v>37612.800000000003</v>
      </c>
      <c r="AF71" s="1"/>
    </row>
    <row r="72" spans="2:32" x14ac:dyDescent="0.25">
      <c r="B72" s="1">
        <v>32500</v>
      </c>
      <c r="C72" s="2">
        <v>44616</v>
      </c>
      <c r="D72" s="1">
        <v>9010</v>
      </c>
      <c r="E72" s="1">
        <v>4733</v>
      </c>
      <c r="F72" s="1">
        <v>90445</v>
      </c>
      <c r="G72" s="1">
        <v>51.4</v>
      </c>
      <c r="H72" s="1">
        <v>9.35</v>
      </c>
      <c r="I72" s="1">
        <v>-4.8499999999999996</v>
      </c>
      <c r="J72" s="1">
        <v>13200</v>
      </c>
      <c r="K72" s="1">
        <v>14775</v>
      </c>
      <c r="L72" s="1">
        <v>25</v>
      </c>
      <c r="M72" s="1">
        <v>9.3000000000000007</v>
      </c>
      <c r="N72" s="1">
        <v>25</v>
      </c>
      <c r="O72" s="1">
        <v>9.35</v>
      </c>
      <c r="P72" s="1">
        <v>37612.800000000003</v>
      </c>
      <c r="Q72" s="1">
        <v>32500</v>
      </c>
      <c r="R72" s="2">
        <v>44616</v>
      </c>
      <c r="S72" s="1">
        <v>34</v>
      </c>
      <c r="T72" s="1">
        <v>0</v>
      </c>
      <c r="U72" s="1">
        <v>4</v>
      </c>
      <c r="V72" s="1">
        <v>82.06</v>
      </c>
      <c r="W72" s="1">
        <v>5273.25</v>
      </c>
      <c r="X72" s="1">
        <v>274.05000000000018</v>
      </c>
      <c r="Y72" s="1">
        <v>5450</v>
      </c>
      <c r="Z72" s="1">
        <v>5225</v>
      </c>
      <c r="AA72" s="1">
        <v>100</v>
      </c>
      <c r="AB72" s="1">
        <v>5071.8999999999996</v>
      </c>
      <c r="AC72" s="1">
        <v>25</v>
      </c>
      <c r="AD72" s="1">
        <v>5122.75</v>
      </c>
      <c r="AE72" s="1">
        <v>37612.800000000003</v>
      </c>
      <c r="AF72" s="1"/>
    </row>
    <row r="73" spans="2:32" x14ac:dyDescent="0.25">
      <c r="B73" s="1">
        <v>32500</v>
      </c>
      <c r="C73" s="2">
        <v>44651</v>
      </c>
      <c r="D73" s="1">
        <v>226</v>
      </c>
      <c r="E73" s="1">
        <v>0</v>
      </c>
      <c r="F73" s="1">
        <v>114</v>
      </c>
      <c r="G73" s="1">
        <v>32.67</v>
      </c>
      <c r="H73" s="1">
        <v>123.75</v>
      </c>
      <c r="I73" s="1">
        <v>6.3499999999999943</v>
      </c>
      <c r="J73" s="1">
        <v>2975</v>
      </c>
      <c r="K73" s="1">
        <v>3975</v>
      </c>
      <c r="L73" s="1">
        <v>25</v>
      </c>
      <c r="M73" s="1">
        <v>121</v>
      </c>
      <c r="N73" s="1">
        <v>25</v>
      </c>
      <c r="O73" s="1">
        <v>128.19999999999999</v>
      </c>
      <c r="P73" s="1">
        <v>37612.800000000003</v>
      </c>
      <c r="Q73" s="1">
        <v>32500</v>
      </c>
      <c r="R73" s="2">
        <v>44651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3425</v>
      </c>
      <c r="Z73" s="1">
        <v>3425</v>
      </c>
      <c r="AA73" s="1">
        <v>25</v>
      </c>
      <c r="AB73" s="1">
        <v>5268.55</v>
      </c>
      <c r="AC73" s="1">
        <v>400</v>
      </c>
      <c r="AD73" s="1">
        <v>5397.6</v>
      </c>
      <c r="AE73" s="1">
        <v>37612.800000000003</v>
      </c>
      <c r="AF73" s="1"/>
    </row>
    <row r="74" spans="2:32" x14ac:dyDescent="0.25">
      <c r="B74" s="1">
        <v>32600</v>
      </c>
      <c r="C74" s="2">
        <v>44616</v>
      </c>
      <c r="D74" s="1">
        <v>706</v>
      </c>
      <c r="E74" s="1">
        <v>439</v>
      </c>
      <c r="F74" s="1">
        <v>9847</v>
      </c>
      <c r="G74" s="1">
        <v>50.98</v>
      </c>
      <c r="H74" s="1">
        <v>10.25</v>
      </c>
      <c r="I74" s="1">
        <v>-4.4000000000000004</v>
      </c>
      <c r="J74" s="1">
        <v>2925</v>
      </c>
      <c r="K74" s="1">
        <v>2700</v>
      </c>
      <c r="L74" s="1">
        <v>200</v>
      </c>
      <c r="M74" s="1">
        <v>10</v>
      </c>
      <c r="N74" s="1">
        <v>100</v>
      </c>
      <c r="O74" s="1">
        <v>10.45</v>
      </c>
      <c r="P74" s="1">
        <v>37612.800000000003</v>
      </c>
      <c r="Q74" s="1">
        <v>32600</v>
      </c>
      <c r="R74" s="2">
        <v>44616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2300</v>
      </c>
      <c r="Z74" s="1">
        <v>2600</v>
      </c>
      <c r="AA74" s="1">
        <v>450</v>
      </c>
      <c r="AB74" s="1">
        <v>4844.7</v>
      </c>
      <c r="AC74" s="1">
        <v>25</v>
      </c>
      <c r="AD74" s="1">
        <v>5107.7</v>
      </c>
      <c r="AE74" s="1">
        <v>37612.800000000003</v>
      </c>
      <c r="AF74" s="1"/>
    </row>
    <row r="75" spans="2:32" x14ac:dyDescent="0.25">
      <c r="B75" s="1">
        <v>32600</v>
      </c>
      <c r="C75" s="2">
        <v>44623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7875</v>
      </c>
      <c r="K75" s="1">
        <v>0</v>
      </c>
      <c r="L75" s="1">
        <v>100</v>
      </c>
      <c r="M75" s="1">
        <v>5.25</v>
      </c>
      <c r="N75" s="1">
        <v>0</v>
      </c>
      <c r="O75" s="1">
        <v>0</v>
      </c>
      <c r="P75" s="1">
        <v>37612.800000000003</v>
      </c>
      <c r="Q75" s="1">
        <v>32600</v>
      </c>
      <c r="R75" s="2">
        <v>44623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2075</v>
      </c>
      <c r="Z75" s="1">
        <v>2075</v>
      </c>
      <c r="AA75" s="1">
        <v>400</v>
      </c>
      <c r="AB75" s="1">
        <v>4797.45</v>
      </c>
      <c r="AC75" s="1">
        <v>400</v>
      </c>
      <c r="AD75" s="1">
        <v>5353.7</v>
      </c>
      <c r="AE75" s="1">
        <v>37612.800000000003</v>
      </c>
      <c r="AF75" s="1"/>
    </row>
    <row r="76" spans="2:32" x14ac:dyDescent="0.25">
      <c r="B76" s="1">
        <v>32600</v>
      </c>
      <c r="C76" s="2">
        <v>44651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1000</v>
      </c>
      <c r="K76" s="1">
        <v>50</v>
      </c>
      <c r="L76" s="1">
        <v>1000</v>
      </c>
      <c r="M76" s="1">
        <v>0.6</v>
      </c>
      <c r="N76" s="1">
        <v>25</v>
      </c>
      <c r="O76" s="1">
        <v>248</v>
      </c>
      <c r="P76" s="1">
        <v>37612.800000000003</v>
      </c>
      <c r="Q76" s="1">
        <v>32600</v>
      </c>
      <c r="R76" s="2">
        <v>44651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2350</v>
      </c>
      <c r="Z76" s="1">
        <v>2075</v>
      </c>
      <c r="AA76" s="1">
        <v>450</v>
      </c>
      <c r="AB76" s="1">
        <v>4794.1499999999996</v>
      </c>
      <c r="AC76" s="1">
        <v>400</v>
      </c>
      <c r="AD76" s="1">
        <v>6369.2</v>
      </c>
      <c r="AE76" s="1">
        <v>37612.800000000003</v>
      </c>
      <c r="AF76" s="1"/>
    </row>
    <row r="77" spans="2:32" x14ac:dyDescent="0.25">
      <c r="B77" s="1">
        <v>32700</v>
      </c>
      <c r="C77" s="2">
        <v>44651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1000</v>
      </c>
      <c r="K77" s="1">
        <v>25</v>
      </c>
      <c r="L77" s="1">
        <v>1000</v>
      </c>
      <c r="M77" s="1">
        <v>0.6</v>
      </c>
      <c r="N77" s="1">
        <v>25</v>
      </c>
      <c r="O77" s="1">
        <v>249</v>
      </c>
      <c r="P77" s="1">
        <v>37612.800000000003</v>
      </c>
      <c r="Q77" s="1">
        <v>32700</v>
      </c>
      <c r="R77" s="2">
        <v>44651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3350</v>
      </c>
      <c r="Z77" s="1">
        <v>2075</v>
      </c>
      <c r="AA77" s="1">
        <v>475</v>
      </c>
      <c r="AB77" s="1">
        <v>4698.3999999999996</v>
      </c>
      <c r="AC77" s="1">
        <v>400</v>
      </c>
      <c r="AD77" s="1">
        <v>6269.8</v>
      </c>
      <c r="AE77" s="1">
        <v>37612.800000000003</v>
      </c>
      <c r="AF77" s="1"/>
    </row>
    <row r="78" spans="2:32" x14ac:dyDescent="0.25">
      <c r="B78" s="1">
        <v>32700</v>
      </c>
      <c r="C78" s="2">
        <v>44623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10175</v>
      </c>
      <c r="K78" s="1">
        <v>0</v>
      </c>
      <c r="L78" s="1">
        <v>1000</v>
      </c>
      <c r="M78" s="1">
        <v>5.6</v>
      </c>
      <c r="N78" s="1">
        <v>0</v>
      </c>
      <c r="O78" s="1">
        <v>0</v>
      </c>
      <c r="P78" s="1">
        <v>37612.800000000003</v>
      </c>
      <c r="Q78" s="1">
        <v>32700</v>
      </c>
      <c r="R78" s="2">
        <v>44623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2075</v>
      </c>
      <c r="Z78" s="1">
        <v>2075</v>
      </c>
      <c r="AA78" s="1">
        <v>400</v>
      </c>
      <c r="AB78" s="1">
        <v>4698.95</v>
      </c>
      <c r="AC78" s="1">
        <v>400</v>
      </c>
      <c r="AD78" s="1">
        <v>5248.75</v>
      </c>
      <c r="AE78" s="1">
        <v>37612.800000000003</v>
      </c>
      <c r="AF78" s="1"/>
    </row>
    <row r="79" spans="2:32" x14ac:dyDescent="0.25">
      <c r="B79" s="1">
        <v>32700</v>
      </c>
      <c r="C79" s="2">
        <v>44616</v>
      </c>
      <c r="D79" s="1">
        <v>616</v>
      </c>
      <c r="E79" s="1">
        <v>588</v>
      </c>
      <c r="F79" s="1">
        <v>9063</v>
      </c>
      <c r="G79" s="1">
        <v>50.81</v>
      </c>
      <c r="H79" s="1">
        <v>10.95</v>
      </c>
      <c r="I79" s="1">
        <v>-6.0500000000000007</v>
      </c>
      <c r="J79" s="1">
        <v>47300</v>
      </c>
      <c r="K79" s="1">
        <v>3550</v>
      </c>
      <c r="L79" s="1">
        <v>450</v>
      </c>
      <c r="M79" s="1">
        <v>10.4</v>
      </c>
      <c r="N79" s="1">
        <v>50</v>
      </c>
      <c r="O79" s="1">
        <v>11.1</v>
      </c>
      <c r="P79" s="1">
        <v>37612.800000000003</v>
      </c>
      <c r="Q79" s="1">
        <v>32700</v>
      </c>
      <c r="R79" s="2">
        <v>44616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2425</v>
      </c>
      <c r="Z79" s="1">
        <v>2475</v>
      </c>
      <c r="AA79" s="1">
        <v>500</v>
      </c>
      <c r="AB79" s="1">
        <v>4680.75</v>
      </c>
      <c r="AC79" s="1">
        <v>500</v>
      </c>
      <c r="AD79" s="1">
        <v>5042.05</v>
      </c>
      <c r="AE79" s="1">
        <v>37612.800000000003</v>
      </c>
      <c r="AF79" s="1"/>
    </row>
    <row r="80" spans="2:32" x14ac:dyDescent="0.25">
      <c r="B80" s="1">
        <v>32800</v>
      </c>
      <c r="C80" s="2">
        <v>44616</v>
      </c>
      <c r="D80" s="1">
        <v>574</v>
      </c>
      <c r="E80" s="1">
        <v>494</v>
      </c>
      <c r="F80" s="1">
        <v>8043</v>
      </c>
      <c r="G80" s="1">
        <v>49.62</v>
      </c>
      <c r="H80" s="1">
        <v>11.55</v>
      </c>
      <c r="I80" s="1">
        <v>-4.0499999999999989</v>
      </c>
      <c r="J80" s="1">
        <v>3950</v>
      </c>
      <c r="K80" s="1">
        <v>5000</v>
      </c>
      <c r="L80" s="1">
        <v>25</v>
      </c>
      <c r="M80" s="1">
        <v>11</v>
      </c>
      <c r="N80" s="1">
        <v>300</v>
      </c>
      <c r="O80" s="1">
        <v>11.65</v>
      </c>
      <c r="P80" s="1">
        <v>37612.800000000003</v>
      </c>
      <c r="Q80" s="1">
        <v>32800</v>
      </c>
      <c r="R80" s="2">
        <v>44616</v>
      </c>
      <c r="S80" s="1">
        <v>1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2525</v>
      </c>
      <c r="Z80" s="1">
        <v>3450</v>
      </c>
      <c r="AA80" s="1">
        <v>500</v>
      </c>
      <c r="AB80" s="1">
        <v>4631.6499999999996</v>
      </c>
      <c r="AC80" s="1">
        <v>1175</v>
      </c>
      <c r="AD80" s="1">
        <v>4970.05</v>
      </c>
      <c r="AE80" s="1">
        <v>37612.800000000003</v>
      </c>
      <c r="AF80" s="1"/>
    </row>
    <row r="81" spans="2:32" x14ac:dyDescent="0.25">
      <c r="B81" s="1">
        <v>32800</v>
      </c>
      <c r="C81" s="2">
        <v>44651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1100</v>
      </c>
      <c r="K81" s="1">
        <v>2875</v>
      </c>
      <c r="L81" s="1">
        <v>1000</v>
      </c>
      <c r="M81" s="1">
        <v>0.6</v>
      </c>
      <c r="N81" s="1">
        <v>25</v>
      </c>
      <c r="O81" s="1">
        <v>249</v>
      </c>
      <c r="P81" s="1">
        <v>37612.800000000003</v>
      </c>
      <c r="Q81" s="1">
        <v>32800</v>
      </c>
      <c r="R81" s="2">
        <v>44651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2200</v>
      </c>
      <c r="Z81" s="1">
        <v>1700</v>
      </c>
      <c r="AA81" s="1">
        <v>100</v>
      </c>
      <c r="AB81" s="1">
        <v>3616.3</v>
      </c>
      <c r="AC81" s="1">
        <v>25</v>
      </c>
      <c r="AD81" s="1">
        <v>5331.35</v>
      </c>
      <c r="AE81" s="1">
        <v>37612.800000000003</v>
      </c>
      <c r="AF81" s="1"/>
    </row>
    <row r="82" spans="2:32" x14ac:dyDescent="0.25">
      <c r="B82" s="1">
        <v>32800</v>
      </c>
      <c r="C82" s="2">
        <v>44623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8975</v>
      </c>
      <c r="K82" s="1">
        <v>0</v>
      </c>
      <c r="L82" s="1">
        <v>1000</v>
      </c>
      <c r="M82" s="1">
        <v>6.1</v>
      </c>
      <c r="N82" s="1">
        <v>0</v>
      </c>
      <c r="O82" s="1">
        <v>0</v>
      </c>
      <c r="P82" s="1">
        <v>37612.800000000003</v>
      </c>
      <c r="Q82" s="1">
        <v>32800</v>
      </c>
      <c r="R82" s="2">
        <v>44623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2075</v>
      </c>
      <c r="Z82" s="1">
        <v>2075</v>
      </c>
      <c r="AA82" s="1">
        <v>400</v>
      </c>
      <c r="AB82" s="1">
        <v>4605</v>
      </c>
      <c r="AC82" s="1">
        <v>400</v>
      </c>
      <c r="AD82" s="1">
        <v>5202.8999999999996</v>
      </c>
      <c r="AE82" s="1">
        <v>37612.800000000003</v>
      </c>
      <c r="AF82" s="1"/>
    </row>
    <row r="83" spans="2:32" x14ac:dyDescent="0.25">
      <c r="B83" s="1">
        <v>32900</v>
      </c>
      <c r="C83" s="2">
        <v>44637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2000</v>
      </c>
      <c r="K83" s="1">
        <v>0</v>
      </c>
      <c r="L83" s="1">
        <v>925</v>
      </c>
      <c r="M83" s="1">
        <v>5.15</v>
      </c>
      <c r="N83" s="1">
        <v>0</v>
      </c>
      <c r="O83" s="1">
        <v>0</v>
      </c>
      <c r="P83" s="1">
        <v>37612.800000000003</v>
      </c>
      <c r="Q83" s="1">
        <v>32900</v>
      </c>
      <c r="R83" s="2">
        <v>44637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1175</v>
      </c>
      <c r="AA83" s="1">
        <v>0</v>
      </c>
      <c r="AB83" s="1">
        <v>0</v>
      </c>
      <c r="AC83" s="1">
        <v>1175</v>
      </c>
      <c r="AD83" s="1">
        <v>7073.65</v>
      </c>
      <c r="AE83" s="1">
        <v>37612.800000000003</v>
      </c>
      <c r="AF83" s="1"/>
    </row>
    <row r="84" spans="2:32" x14ac:dyDescent="0.25">
      <c r="B84" s="1">
        <v>32900</v>
      </c>
      <c r="C84" s="2">
        <v>44644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1900</v>
      </c>
      <c r="K84" s="1">
        <v>0</v>
      </c>
      <c r="L84" s="1">
        <v>900</v>
      </c>
      <c r="M84" s="1">
        <v>5.15</v>
      </c>
      <c r="N84" s="1">
        <v>0</v>
      </c>
      <c r="O84" s="1">
        <v>0</v>
      </c>
      <c r="P84" s="1">
        <v>37612.800000000003</v>
      </c>
      <c r="Q84" s="1">
        <v>0</v>
      </c>
      <c r="R84" s="2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/>
    </row>
    <row r="85" spans="2:32" x14ac:dyDescent="0.25">
      <c r="B85" s="1">
        <v>32900</v>
      </c>
      <c r="C85" s="2">
        <v>44651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3025</v>
      </c>
      <c r="K85" s="1">
        <v>2875</v>
      </c>
      <c r="L85" s="1">
        <v>1000</v>
      </c>
      <c r="M85" s="1">
        <v>12.1</v>
      </c>
      <c r="N85" s="1">
        <v>500</v>
      </c>
      <c r="O85" s="1">
        <v>229.65</v>
      </c>
      <c r="P85" s="1">
        <v>37612.800000000003</v>
      </c>
      <c r="Q85" s="1">
        <v>32900</v>
      </c>
      <c r="R85" s="2">
        <v>44651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2275</v>
      </c>
      <c r="Z85" s="1">
        <v>2075</v>
      </c>
      <c r="AA85" s="1">
        <v>500</v>
      </c>
      <c r="AB85" s="1">
        <v>3608.2</v>
      </c>
      <c r="AC85" s="1">
        <v>400</v>
      </c>
      <c r="AD85" s="1">
        <v>6268.45</v>
      </c>
      <c r="AE85" s="1">
        <v>37612.800000000003</v>
      </c>
      <c r="AF85" s="1"/>
    </row>
    <row r="86" spans="2:32" x14ac:dyDescent="0.25">
      <c r="B86" s="1">
        <v>32900</v>
      </c>
      <c r="C86" s="2">
        <v>44679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1225</v>
      </c>
      <c r="K86" s="1">
        <v>1225</v>
      </c>
      <c r="L86" s="1">
        <v>25</v>
      </c>
      <c r="M86" s="1">
        <v>111</v>
      </c>
      <c r="N86" s="1">
        <v>1175</v>
      </c>
      <c r="O86" s="1">
        <v>442.55</v>
      </c>
      <c r="P86" s="1">
        <v>37612.800000000003</v>
      </c>
      <c r="Q86" s="1">
        <v>32900</v>
      </c>
      <c r="R86" s="2">
        <v>44679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1650</v>
      </c>
      <c r="Z86" s="1">
        <v>1175</v>
      </c>
      <c r="AA86" s="1">
        <v>1175</v>
      </c>
      <c r="AB86" s="1">
        <v>4112.45</v>
      </c>
      <c r="AC86" s="1">
        <v>1175</v>
      </c>
      <c r="AD86" s="1">
        <v>5934.7</v>
      </c>
      <c r="AE86" s="1">
        <v>37612.800000000003</v>
      </c>
      <c r="AF86" s="1"/>
    </row>
    <row r="87" spans="2:32" x14ac:dyDescent="0.25">
      <c r="B87" s="1">
        <v>32900</v>
      </c>
      <c r="C87" s="2">
        <v>44616</v>
      </c>
      <c r="D87" s="1">
        <v>758</v>
      </c>
      <c r="E87" s="1">
        <v>418</v>
      </c>
      <c r="F87" s="1">
        <v>7145</v>
      </c>
      <c r="G87" s="1">
        <v>49.49</v>
      </c>
      <c r="H87" s="1">
        <v>12.4</v>
      </c>
      <c r="I87" s="1">
        <v>-4.0499999999999989</v>
      </c>
      <c r="J87" s="1">
        <v>4475</v>
      </c>
      <c r="K87" s="1">
        <v>7900</v>
      </c>
      <c r="L87" s="1">
        <v>100</v>
      </c>
      <c r="M87" s="1">
        <v>11.95</v>
      </c>
      <c r="N87" s="1">
        <v>50</v>
      </c>
      <c r="O87" s="1">
        <v>12.4</v>
      </c>
      <c r="P87" s="1">
        <v>37612.800000000003</v>
      </c>
      <c r="Q87" s="1">
        <v>32900</v>
      </c>
      <c r="R87" s="2">
        <v>44616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3625</v>
      </c>
      <c r="Z87" s="1">
        <v>2950</v>
      </c>
      <c r="AA87" s="1">
        <v>725</v>
      </c>
      <c r="AB87" s="1">
        <v>4569.1499999999996</v>
      </c>
      <c r="AC87" s="1">
        <v>725</v>
      </c>
      <c r="AD87" s="1">
        <v>4827.25</v>
      </c>
      <c r="AE87" s="1">
        <v>37612.800000000003</v>
      </c>
      <c r="AF87" s="1"/>
    </row>
    <row r="88" spans="2:32" x14ac:dyDescent="0.25">
      <c r="B88" s="1">
        <v>32900</v>
      </c>
      <c r="C88" s="2">
        <v>44623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8975</v>
      </c>
      <c r="K88" s="1">
        <v>0</v>
      </c>
      <c r="L88" s="1">
        <v>1000</v>
      </c>
      <c r="M88" s="1">
        <v>6.2</v>
      </c>
      <c r="N88" s="1">
        <v>0</v>
      </c>
      <c r="O88" s="1">
        <v>0</v>
      </c>
      <c r="P88" s="1">
        <v>37612.800000000003</v>
      </c>
      <c r="Q88" s="1">
        <v>32900</v>
      </c>
      <c r="R88" s="2">
        <v>44623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2075</v>
      </c>
      <c r="Z88" s="1">
        <v>2075</v>
      </c>
      <c r="AA88" s="1">
        <v>400</v>
      </c>
      <c r="AB88" s="1">
        <v>4426.6499999999996</v>
      </c>
      <c r="AC88" s="1">
        <v>400</v>
      </c>
      <c r="AD88" s="1">
        <v>5043.3999999999996</v>
      </c>
      <c r="AE88" s="1">
        <v>37612.800000000003</v>
      </c>
      <c r="AF88" s="1"/>
    </row>
    <row r="89" spans="2:32" x14ac:dyDescent="0.25">
      <c r="B89" s="1">
        <v>32900</v>
      </c>
      <c r="C89" s="2">
        <v>44630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2225</v>
      </c>
      <c r="K89" s="1">
        <v>0</v>
      </c>
      <c r="L89" s="1">
        <v>100</v>
      </c>
      <c r="M89" s="1">
        <v>5.5</v>
      </c>
      <c r="N89" s="1">
        <v>0</v>
      </c>
      <c r="O89" s="1">
        <v>0</v>
      </c>
      <c r="P89" s="1">
        <v>37612.800000000003</v>
      </c>
      <c r="Q89" s="1">
        <v>32900</v>
      </c>
      <c r="R89" s="2">
        <v>44630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1175</v>
      </c>
      <c r="Z89" s="1">
        <v>1175</v>
      </c>
      <c r="AA89" s="1">
        <v>1175</v>
      </c>
      <c r="AB89" s="1">
        <v>4367.8</v>
      </c>
      <c r="AC89" s="1">
        <v>1175</v>
      </c>
      <c r="AD89" s="1">
        <v>5432.2</v>
      </c>
      <c r="AE89" s="1">
        <v>37612.800000000003</v>
      </c>
      <c r="AF89" s="1"/>
    </row>
    <row r="90" spans="2:32" x14ac:dyDescent="0.25">
      <c r="B90" s="1">
        <v>33000</v>
      </c>
      <c r="C90" s="2">
        <v>44637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4100</v>
      </c>
      <c r="K90" s="1">
        <v>0</v>
      </c>
      <c r="L90" s="1">
        <v>25</v>
      </c>
      <c r="M90" s="1">
        <v>16</v>
      </c>
      <c r="N90" s="1">
        <v>0</v>
      </c>
      <c r="O90" s="1">
        <v>0</v>
      </c>
      <c r="P90" s="1">
        <v>37612.800000000003</v>
      </c>
      <c r="Q90" s="1">
        <v>33000</v>
      </c>
      <c r="R90" s="2">
        <v>44637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1175</v>
      </c>
      <c r="AA90" s="1">
        <v>0</v>
      </c>
      <c r="AB90" s="1">
        <v>0</v>
      </c>
      <c r="AC90" s="1">
        <v>1175</v>
      </c>
      <c r="AD90" s="1">
        <v>6536.1</v>
      </c>
      <c r="AE90" s="1">
        <v>37612.800000000003</v>
      </c>
      <c r="AF90" s="1"/>
    </row>
    <row r="91" spans="2:32" x14ac:dyDescent="0.25">
      <c r="B91" s="1">
        <v>33000</v>
      </c>
      <c r="C91" s="2">
        <v>44630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4425</v>
      </c>
      <c r="K91" s="1">
        <v>100</v>
      </c>
      <c r="L91" s="1">
        <v>25</v>
      </c>
      <c r="M91" s="1">
        <v>21.05</v>
      </c>
      <c r="N91" s="1">
        <v>100</v>
      </c>
      <c r="O91" s="1">
        <v>119</v>
      </c>
      <c r="P91" s="1">
        <v>37612.800000000003</v>
      </c>
      <c r="Q91" s="1">
        <v>33000</v>
      </c>
      <c r="R91" s="2">
        <v>44630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1175</v>
      </c>
      <c r="Z91" s="1">
        <v>1175</v>
      </c>
      <c r="AA91" s="1">
        <v>1175</v>
      </c>
      <c r="AB91" s="1">
        <v>4245.3</v>
      </c>
      <c r="AC91" s="1">
        <v>1175</v>
      </c>
      <c r="AD91" s="1">
        <v>5374.35</v>
      </c>
      <c r="AE91" s="1">
        <v>37612.800000000003</v>
      </c>
      <c r="AF91" s="1"/>
    </row>
    <row r="92" spans="2:32" x14ac:dyDescent="0.25">
      <c r="B92" s="1">
        <v>33000</v>
      </c>
      <c r="C92" s="2">
        <v>44651</v>
      </c>
      <c r="D92" s="1">
        <v>3279</v>
      </c>
      <c r="E92" s="1">
        <v>839</v>
      </c>
      <c r="F92" s="1">
        <v>3367</v>
      </c>
      <c r="G92" s="1">
        <v>32.200000000000003</v>
      </c>
      <c r="H92" s="1">
        <v>159</v>
      </c>
      <c r="I92" s="1">
        <v>11.25</v>
      </c>
      <c r="J92" s="1">
        <v>15175</v>
      </c>
      <c r="K92" s="1">
        <v>9050</v>
      </c>
      <c r="L92" s="1">
        <v>850</v>
      </c>
      <c r="M92" s="1">
        <v>157.85</v>
      </c>
      <c r="N92" s="1">
        <v>25</v>
      </c>
      <c r="O92" s="1">
        <v>159</v>
      </c>
      <c r="P92" s="1">
        <v>37612.800000000003</v>
      </c>
      <c r="Q92" s="1">
        <v>33000</v>
      </c>
      <c r="R92" s="2">
        <v>44651</v>
      </c>
      <c r="S92" s="1">
        <v>149</v>
      </c>
      <c r="T92" s="1">
        <v>1</v>
      </c>
      <c r="U92" s="1">
        <v>4</v>
      </c>
      <c r="V92" s="1">
        <v>0</v>
      </c>
      <c r="W92" s="1">
        <v>4896.8</v>
      </c>
      <c r="X92" s="1">
        <v>-106.55000000000018</v>
      </c>
      <c r="Y92" s="1">
        <v>3400</v>
      </c>
      <c r="Z92" s="1">
        <v>3450</v>
      </c>
      <c r="AA92" s="1">
        <v>200</v>
      </c>
      <c r="AB92" s="1">
        <v>4810.7</v>
      </c>
      <c r="AC92" s="1">
        <v>50</v>
      </c>
      <c r="AD92" s="1">
        <v>4884.55</v>
      </c>
      <c r="AE92" s="1">
        <v>37612.800000000003</v>
      </c>
      <c r="AF92" s="1"/>
    </row>
    <row r="93" spans="2:32" x14ac:dyDescent="0.25">
      <c r="B93" s="1">
        <v>33000</v>
      </c>
      <c r="C93" s="2">
        <v>44679</v>
      </c>
      <c r="D93" s="1">
        <v>72</v>
      </c>
      <c r="E93" s="1">
        <v>69</v>
      </c>
      <c r="F93" s="1">
        <v>125</v>
      </c>
      <c r="G93" s="1">
        <v>29.66</v>
      </c>
      <c r="H93" s="1">
        <v>267.10000000000002</v>
      </c>
      <c r="I93" s="1">
        <v>42.100000000000023</v>
      </c>
      <c r="J93" s="1">
        <v>2500</v>
      </c>
      <c r="K93" s="1">
        <v>225</v>
      </c>
      <c r="L93" s="1">
        <v>25</v>
      </c>
      <c r="M93" s="1">
        <v>256.2</v>
      </c>
      <c r="N93" s="1">
        <v>50</v>
      </c>
      <c r="O93" s="1">
        <v>290</v>
      </c>
      <c r="P93" s="1">
        <v>37612.800000000003</v>
      </c>
      <c r="Q93" s="1">
        <v>33000</v>
      </c>
      <c r="R93" s="2">
        <v>44679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1650</v>
      </c>
      <c r="Z93" s="1">
        <v>2475</v>
      </c>
      <c r="AA93" s="1">
        <v>100</v>
      </c>
      <c r="AB93" s="1">
        <v>4835.3500000000004</v>
      </c>
      <c r="AC93" s="1">
        <v>100</v>
      </c>
      <c r="AD93" s="1">
        <v>5308.8</v>
      </c>
      <c r="AE93" s="1">
        <v>37612.800000000003</v>
      </c>
      <c r="AF93" s="1"/>
    </row>
    <row r="94" spans="2:32" x14ac:dyDescent="0.25">
      <c r="B94" s="1">
        <v>33000</v>
      </c>
      <c r="C94" s="2">
        <v>44742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7475</v>
      </c>
      <c r="K94" s="1">
        <v>0</v>
      </c>
      <c r="L94" s="1">
        <v>1200</v>
      </c>
      <c r="M94" s="1">
        <v>1.7</v>
      </c>
      <c r="N94" s="1">
        <v>0</v>
      </c>
      <c r="O94" s="1">
        <v>0</v>
      </c>
      <c r="P94" s="1">
        <v>37612.800000000003</v>
      </c>
      <c r="Q94" s="1">
        <v>0</v>
      </c>
      <c r="R94" s="2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/>
    </row>
    <row r="95" spans="2:32" x14ac:dyDescent="0.25">
      <c r="B95" s="1">
        <v>33000</v>
      </c>
      <c r="C95" s="2">
        <v>44833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1200</v>
      </c>
      <c r="K95" s="1">
        <v>0</v>
      </c>
      <c r="L95" s="1">
        <v>1200</v>
      </c>
      <c r="M95" s="1">
        <v>0.25</v>
      </c>
      <c r="N95" s="1">
        <v>0</v>
      </c>
      <c r="O95" s="1">
        <v>0</v>
      </c>
      <c r="P95" s="1">
        <v>37612.800000000003</v>
      </c>
      <c r="Q95" s="1">
        <v>33000</v>
      </c>
      <c r="R95" s="2">
        <v>44833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25</v>
      </c>
      <c r="AA95" s="1">
        <v>0</v>
      </c>
      <c r="AB95" s="1">
        <v>0</v>
      </c>
      <c r="AC95" s="1">
        <v>25</v>
      </c>
      <c r="AD95" s="1">
        <v>9592</v>
      </c>
      <c r="AE95" s="1">
        <v>37612.800000000003</v>
      </c>
      <c r="AF95" s="1"/>
    </row>
    <row r="96" spans="2:32" x14ac:dyDescent="0.25">
      <c r="B96" s="1">
        <v>33000</v>
      </c>
      <c r="C96" s="2">
        <v>44924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1050</v>
      </c>
      <c r="K96" s="1">
        <v>0</v>
      </c>
      <c r="L96" s="1">
        <v>25</v>
      </c>
      <c r="M96" s="1">
        <v>75.150000000000006</v>
      </c>
      <c r="N96" s="1">
        <v>0</v>
      </c>
      <c r="O96" s="1">
        <v>0</v>
      </c>
      <c r="P96" s="1">
        <v>37612.800000000003</v>
      </c>
      <c r="Q96" s="1">
        <v>0</v>
      </c>
      <c r="R96" s="2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/>
    </row>
    <row r="97" spans="2:32" x14ac:dyDescent="0.25">
      <c r="B97" s="1">
        <v>33000</v>
      </c>
      <c r="C97" s="2">
        <v>44616</v>
      </c>
      <c r="D97" s="1">
        <v>18752</v>
      </c>
      <c r="E97" s="1">
        <v>617</v>
      </c>
      <c r="F97" s="1">
        <v>168845</v>
      </c>
      <c r="G97" s="1">
        <v>48.94</v>
      </c>
      <c r="H97" s="1">
        <v>12.85</v>
      </c>
      <c r="I97" s="1">
        <v>-6.0000000000000018</v>
      </c>
      <c r="J97" s="1">
        <v>11000</v>
      </c>
      <c r="K97" s="1">
        <v>52350</v>
      </c>
      <c r="L97" s="1">
        <v>25</v>
      </c>
      <c r="M97" s="1">
        <v>12.85</v>
      </c>
      <c r="N97" s="1">
        <v>75</v>
      </c>
      <c r="O97" s="1">
        <v>12.9</v>
      </c>
      <c r="P97" s="1">
        <v>37612.800000000003</v>
      </c>
      <c r="Q97" s="1">
        <v>33000</v>
      </c>
      <c r="R97" s="2">
        <v>44616</v>
      </c>
      <c r="S97" s="1">
        <v>271</v>
      </c>
      <c r="T97" s="1">
        <v>-5</v>
      </c>
      <c r="U97" s="1">
        <v>35</v>
      </c>
      <c r="V97" s="1">
        <v>0</v>
      </c>
      <c r="W97" s="1">
        <v>4636.5</v>
      </c>
      <c r="X97" s="1">
        <v>136.5</v>
      </c>
      <c r="Y97" s="1">
        <v>3700</v>
      </c>
      <c r="Z97" s="1">
        <v>5775</v>
      </c>
      <c r="AA97" s="1">
        <v>125</v>
      </c>
      <c r="AB97" s="1">
        <v>4599.75</v>
      </c>
      <c r="AC97" s="1">
        <v>250</v>
      </c>
      <c r="AD97" s="1">
        <v>4630.8</v>
      </c>
      <c r="AE97" s="1">
        <v>37612.800000000003</v>
      </c>
      <c r="AF97" s="1"/>
    </row>
    <row r="98" spans="2:32" x14ac:dyDescent="0.25">
      <c r="B98" s="1">
        <v>33000</v>
      </c>
      <c r="C98" s="2">
        <v>44644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3125</v>
      </c>
      <c r="K98" s="1">
        <v>525</v>
      </c>
      <c r="L98" s="1">
        <v>25</v>
      </c>
      <c r="M98" s="1">
        <v>36.6</v>
      </c>
      <c r="N98" s="1">
        <v>500</v>
      </c>
      <c r="O98" s="1">
        <v>199</v>
      </c>
      <c r="P98" s="1">
        <v>37612.800000000003</v>
      </c>
      <c r="Q98" s="1">
        <v>0</v>
      </c>
      <c r="R98" s="2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/>
    </row>
    <row r="99" spans="2:32" x14ac:dyDescent="0.25">
      <c r="B99" s="1">
        <v>33000</v>
      </c>
      <c r="C99" s="2">
        <v>44623</v>
      </c>
      <c r="D99" s="1">
        <v>300</v>
      </c>
      <c r="E99" s="1">
        <v>217</v>
      </c>
      <c r="F99" s="1">
        <v>1303</v>
      </c>
      <c r="G99" s="1">
        <v>40.49</v>
      </c>
      <c r="H99" s="1">
        <v>41.2</v>
      </c>
      <c r="I99" s="1">
        <v>-8.0499999999999972</v>
      </c>
      <c r="J99" s="1">
        <v>5800</v>
      </c>
      <c r="K99" s="1">
        <v>3825</v>
      </c>
      <c r="L99" s="1">
        <v>50</v>
      </c>
      <c r="M99" s="1">
        <v>38.5</v>
      </c>
      <c r="N99" s="1">
        <v>25</v>
      </c>
      <c r="O99" s="1">
        <v>39.85</v>
      </c>
      <c r="P99" s="1">
        <v>37612.800000000003</v>
      </c>
      <c r="Q99" s="1">
        <v>33000</v>
      </c>
      <c r="R99" s="2">
        <v>44623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2075</v>
      </c>
      <c r="Z99" s="1">
        <v>2075</v>
      </c>
      <c r="AA99" s="1">
        <v>400</v>
      </c>
      <c r="AB99" s="1">
        <v>4466.5</v>
      </c>
      <c r="AC99" s="1">
        <v>900</v>
      </c>
      <c r="AD99" s="1">
        <v>4966.1000000000004</v>
      </c>
      <c r="AE99" s="1">
        <v>37612.800000000003</v>
      </c>
      <c r="AF99" s="1"/>
    </row>
    <row r="100" spans="2:32" x14ac:dyDescent="0.25">
      <c r="B100" s="1">
        <v>33100</v>
      </c>
      <c r="C100" s="2">
        <v>44637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2175</v>
      </c>
      <c r="K100" s="1">
        <v>0</v>
      </c>
      <c r="L100" s="1">
        <v>1000</v>
      </c>
      <c r="M100" s="1">
        <v>4.0999999999999996</v>
      </c>
      <c r="N100" s="1">
        <v>0</v>
      </c>
      <c r="O100" s="1">
        <v>0</v>
      </c>
      <c r="P100" s="1">
        <v>37612.800000000003</v>
      </c>
      <c r="Q100" s="1">
        <v>33100</v>
      </c>
      <c r="R100" s="2">
        <v>44637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1175</v>
      </c>
      <c r="AA100" s="1">
        <v>0</v>
      </c>
      <c r="AB100" s="1">
        <v>0</v>
      </c>
      <c r="AC100" s="1">
        <v>1175</v>
      </c>
      <c r="AD100" s="1">
        <v>6428.55</v>
      </c>
      <c r="AE100" s="1">
        <v>37612.800000000003</v>
      </c>
      <c r="AF100" s="1"/>
    </row>
    <row r="101" spans="2:32" x14ac:dyDescent="0.25">
      <c r="B101" s="1">
        <v>33100</v>
      </c>
      <c r="C101" s="2">
        <v>44644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2175</v>
      </c>
      <c r="K101" s="1">
        <v>0</v>
      </c>
      <c r="L101" s="1">
        <v>1000</v>
      </c>
      <c r="M101" s="1">
        <v>4.0999999999999996</v>
      </c>
      <c r="N101" s="1">
        <v>0</v>
      </c>
      <c r="O101" s="1">
        <v>0</v>
      </c>
      <c r="P101" s="1">
        <v>37612.800000000003</v>
      </c>
      <c r="Q101" s="1">
        <v>0</v>
      </c>
      <c r="R101" s="2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/>
    </row>
    <row r="102" spans="2:32" x14ac:dyDescent="0.25">
      <c r="B102" s="1">
        <v>33100</v>
      </c>
      <c r="C102" s="2">
        <v>44651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3900</v>
      </c>
      <c r="K102" s="1">
        <v>3275</v>
      </c>
      <c r="L102" s="1">
        <v>400</v>
      </c>
      <c r="M102" s="1">
        <v>102</v>
      </c>
      <c r="N102" s="1">
        <v>400</v>
      </c>
      <c r="O102" s="1">
        <v>248</v>
      </c>
      <c r="P102" s="1">
        <v>37612.800000000003</v>
      </c>
      <c r="Q102" s="1">
        <v>33100</v>
      </c>
      <c r="R102" s="2">
        <v>44651</v>
      </c>
      <c r="S102" s="1">
        <v>1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2400</v>
      </c>
      <c r="Z102" s="1">
        <v>2075</v>
      </c>
      <c r="AA102" s="1">
        <v>475</v>
      </c>
      <c r="AB102" s="1">
        <v>3480.35</v>
      </c>
      <c r="AC102" s="1">
        <v>400</v>
      </c>
      <c r="AD102" s="1">
        <v>5876.4</v>
      </c>
      <c r="AE102" s="1">
        <v>37612.800000000003</v>
      </c>
      <c r="AF102" s="1"/>
    </row>
    <row r="103" spans="2:32" x14ac:dyDescent="0.25">
      <c r="B103" s="1">
        <v>33100</v>
      </c>
      <c r="C103" s="2">
        <v>44679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25</v>
      </c>
      <c r="L103" s="1">
        <v>0</v>
      </c>
      <c r="M103" s="1">
        <v>0</v>
      </c>
      <c r="N103" s="1">
        <v>25</v>
      </c>
      <c r="O103" s="1">
        <v>699</v>
      </c>
      <c r="P103" s="1">
        <v>37612.800000000003</v>
      </c>
      <c r="Q103" s="1">
        <v>33100</v>
      </c>
      <c r="R103" s="2">
        <v>44679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2375</v>
      </c>
      <c r="Z103" s="1">
        <v>1175</v>
      </c>
      <c r="AA103" s="1">
        <v>1175</v>
      </c>
      <c r="AB103" s="1">
        <v>4022.7</v>
      </c>
      <c r="AC103" s="1">
        <v>1175</v>
      </c>
      <c r="AD103" s="1">
        <v>6002.75</v>
      </c>
      <c r="AE103" s="1">
        <v>37612.800000000003</v>
      </c>
      <c r="AF103" s="1"/>
    </row>
    <row r="104" spans="2:32" x14ac:dyDescent="0.25">
      <c r="B104" s="1">
        <v>33100</v>
      </c>
      <c r="C104" s="2">
        <v>44630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3375</v>
      </c>
      <c r="K104" s="1">
        <v>0</v>
      </c>
      <c r="L104" s="1">
        <v>1000</v>
      </c>
      <c r="M104" s="1">
        <v>5.2</v>
      </c>
      <c r="N104" s="1">
        <v>0</v>
      </c>
      <c r="O104" s="1">
        <v>0</v>
      </c>
      <c r="P104" s="1">
        <v>37612.800000000003</v>
      </c>
      <c r="Q104" s="1">
        <v>33100</v>
      </c>
      <c r="R104" s="2">
        <v>44630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1175</v>
      </c>
      <c r="Z104" s="1">
        <v>1175</v>
      </c>
      <c r="AA104" s="1">
        <v>1175</v>
      </c>
      <c r="AB104" s="1">
        <v>4188.5</v>
      </c>
      <c r="AC104" s="1">
        <v>1175</v>
      </c>
      <c r="AD104" s="1">
        <v>5259.1</v>
      </c>
      <c r="AE104" s="1">
        <v>37612.800000000003</v>
      </c>
      <c r="AF104" s="1"/>
    </row>
    <row r="105" spans="2:32" x14ac:dyDescent="0.25">
      <c r="B105" s="1">
        <v>33100</v>
      </c>
      <c r="C105" s="2">
        <v>44616</v>
      </c>
      <c r="D105" s="1">
        <v>755</v>
      </c>
      <c r="E105" s="1">
        <v>283</v>
      </c>
      <c r="F105" s="1">
        <v>12205</v>
      </c>
      <c r="G105" s="1">
        <v>48.48</v>
      </c>
      <c r="H105" s="1">
        <v>13.85</v>
      </c>
      <c r="I105" s="1">
        <v>-5.65</v>
      </c>
      <c r="J105" s="1">
        <v>4975</v>
      </c>
      <c r="K105" s="1">
        <v>5800</v>
      </c>
      <c r="L105" s="1">
        <v>300</v>
      </c>
      <c r="M105" s="1">
        <v>13.85</v>
      </c>
      <c r="N105" s="1">
        <v>50</v>
      </c>
      <c r="O105" s="1">
        <v>13.95</v>
      </c>
      <c r="P105" s="1">
        <v>37612.800000000003</v>
      </c>
      <c r="Q105" s="1">
        <v>33100</v>
      </c>
      <c r="R105" s="2">
        <v>44616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3575</v>
      </c>
      <c r="Z105" s="1">
        <v>2675</v>
      </c>
      <c r="AA105" s="1">
        <v>700</v>
      </c>
      <c r="AB105" s="1">
        <v>4371.6000000000004</v>
      </c>
      <c r="AC105" s="1">
        <v>525</v>
      </c>
      <c r="AD105" s="1">
        <v>4625.55</v>
      </c>
      <c r="AE105" s="1">
        <v>37612.800000000003</v>
      </c>
      <c r="AF105" s="1"/>
    </row>
    <row r="106" spans="2:32" x14ac:dyDescent="0.25">
      <c r="B106" s="1">
        <v>33100</v>
      </c>
      <c r="C106" s="2">
        <v>44623</v>
      </c>
      <c r="D106" s="1">
        <v>1</v>
      </c>
      <c r="E106" s="1">
        <v>1</v>
      </c>
      <c r="F106" s="1">
        <v>2</v>
      </c>
      <c r="G106" s="1">
        <v>41.03</v>
      </c>
      <c r="H106" s="1">
        <v>51.45</v>
      </c>
      <c r="I106" s="1">
        <v>-876.9</v>
      </c>
      <c r="J106" s="1">
        <v>15575</v>
      </c>
      <c r="K106" s="1">
        <v>0</v>
      </c>
      <c r="L106" s="1">
        <v>800</v>
      </c>
      <c r="M106" s="1">
        <v>30.6</v>
      </c>
      <c r="N106" s="1">
        <v>0</v>
      </c>
      <c r="O106" s="1">
        <v>0</v>
      </c>
      <c r="P106" s="1">
        <v>37612.800000000003</v>
      </c>
      <c r="Q106" s="1">
        <v>33100</v>
      </c>
      <c r="R106" s="2">
        <v>44623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2075</v>
      </c>
      <c r="Z106" s="1">
        <v>2075</v>
      </c>
      <c r="AA106" s="1">
        <v>400</v>
      </c>
      <c r="AB106" s="1">
        <v>4256.25</v>
      </c>
      <c r="AC106" s="1">
        <v>400</v>
      </c>
      <c r="AD106" s="1">
        <v>4907.7</v>
      </c>
      <c r="AE106" s="1">
        <v>37612.800000000003</v>
      </c>
      <c r="AF106" s="1"/>
    </row>
    <row r="107" spans="2:32" x14ac:dyDescent="0.25">
      <c r="B107" s="1">
        <v>33200</v>
      </c>
      <c r="C107" s="2">
        <v>44630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3375</v>
      </c>
      <c r="K107" s="1">
        <v>0</v>
      </c>
      <c r="L107" s="1">
        <v>1000</v>
      </c>
      <c r="M107" s="1">
        <v>5.2</v>
      </c>
      <c r="N107" s="1">
        <v>0</v>
      </c>
      <c r="O107" s="1">
        <v>0</v>
      </c>
      <c r="P107" s="1">
        <v>37612.800000000003</v>
      </c>
      <c r="Q107" s="1">
        <v>33200</v>
      </c>
      <c r="R107" s="2">
        <v>44630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1175</v>
      </c>
      <c r="Z107" s="1">
        <v>1175</v>
      </c>
      <c r="AA107" s="1">
        <v>1175</v>
      </c>
      <c r="AB107" s="1">
        <v>4090.45</v>
      </c>
      <c r="AC107" s="1">
        <v>1175</v>
      </c>
      <c r="AD107" s="1">
        <v>5193.5</v>
      </c>
      <c r="AE107" s="1">
        <v>37612.800000000003</v>
      </c>
      <c r="AF107" s="1"/>
    </row>
    <row r="108" spans="2:32" x14ac:dyDescent="0.25">
      <c r="B108" s="1">
        <v>33200</v>
      </c>
      <c r="C108" s="2">
        <v>44637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3350</v>
      </c>
      <c r="K108" s="1">
        <v>0</v>
      </c>
      <c r="L108" s="1">
        <v>1000</v>
      </c>
      <c r="M108" s="1">
        <v>4.0999999999999996</v>
      </c>
      <c r="N108" s="1">
        <v>0</v>
      </c>
      <c r="O108" s="1">
        <v>0</v>
      </c>
      <c r="P108" s="1">
        <v>37612.800000000003</v>
      </c>
      <c r="Q108" s="1">
        <v>33200</v>
      </c>
      <c r="R108" s="2">
        <v>44637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1175</v>
      </c>
      <c r="AA108" s="1">
        <v>0</v>
      </c>
      <c r="AB108" s="1">
        <v>0</v>
      </c>
      <c r="AC108" s="1">
        <v>1175</v>
      </c>
      <c r="AD108" s="1">
        <v>6317.3</v>
      </c>
      <c r="AE108" s="1">
        <v>37612.800000000003</v>
      </c>
      <c r="AF108" s="1"/>
    </row>
    <row r="109" spans="2:32" x14ac:dyDescent="0.25">
      <c r="B109" s="1">
        <v>33200</v>
      </c>
      <c r="C109" s="2">
        <v>44644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2175</v>
      </c>
      <c r="K109" s="1">
        <v>0</v>
      </c>
      <c r="L109" s="1">
        <v>1000</v>
      </c>
      <c r="M109" s="1">
        <v>4.0999999999999996</v>
      </c>
      <c r="N109" s="1">
        <v>0</v>
      </c>
      <c r="O109" s="1">
        <v>0</v>
      </c>
      <c r="P109" s="1">
        <v>37612.800000000003</v>
      </c>
      <c r="Q109" s="1">
        <v>0</v>
      </c>
      <c r="R109" s="2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/>
    </row>
    <row r="110" spans="2:32" x14ac:dyDescent="0.25">
      <c r="B110" s="1">
        <v>33200</v>
      </c>
      <c r="C110" s="2">
        <v>44616</v>
      </c>
      <c r="D110" s="1">
        <v>905</v>
      </c>
      <c r="E110" s="1">
        <v>380</v>
      </c>
      <c r="F110" s="1">
        <v>17569</v>
      </c>
      <c r="G110" s="1">
        <v>47.86</v>
      </c>
      <c r="H110" s="1">
        <v>14.25</v>
      </c>
      <c r="I110" s="1">
        <v>-4.8999999999999986</v>
      </c>
      <c r="J110" s="1">
        <v>4400</v>
      </c>
      <c r="K110" s="1">
        <v>7275</v>
      </c>
      <c r="L110" s="1">
        <v>175</v>
      </c>
      <c r="M110" s="1">
        <v>14.4</v>
      </c>
      <c r="N110" s="1">
        <v>225</v>
      </c>
      <c r="O110" s="1">
        <v>14.9</v>
      </c>
      <c r="P110" s="1">
        <v>37612.800000000003</v>
      </c>
      <c r="Q110" s="1">
        <v>33200</v>
      </c>
      <c r="R110" s="2">
        <v>44616</v>
      </c>
      <c r="S110" s="1">
        <v>1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2500</v>
      </c>
      <c r="Z110" s="1">
        <v>2400</v>
      </c>
      <c r="AA110" s="1">
        <v>500</v>
      </c>
      <c r="AB110" s="1">
        <v>4223.8500000000004</v>
      </c>
      <c r="AC110" s="1">
        <v>475</v>
      </c>
      <c r="AD110" s="1">
        <v>4520.5</v>
      </c>
      <c r="AE110" s="1">
        <v>37612.800000000003</v>
      </c>
      <c r="AF110" s="1"/>
    </row>
    <row r="111" spans="2:32" x14ac:dyDescent="0.25">
      <c r="B111" s="1">
        <v>33200</v>
      </c>
      <c r="C111" s="2">
        <v>44679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25</v>
      </c>
      <c r="L111" s="1">
        <v>0</v>
      </c>
      <c r="M111" s="1">
        <v>0</v>
      </c>
      <c r="N111" s="1">
        <v>25</v>
      </c>
      <c r="O111" s="1">
        <v>699</v>
      </c>
      <c r="P111" s="1">
        <v>37612.800000000003</v>
      </c>
      <c r="Q111" s="1">
        <v>33200</v>
      </c>
      <c r="R111" s="2">
        <v>44679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2375</v>
      </c>
      <c r="Z111" s="1">
        <v>1175</v>
      </c>
      <c r="AA111" s="1">
        <v>1175</v>
      </c>
      <c r="AB111" s="1">
        <v>3932.15</v>
      </c>
      <c r="AC111" s="1">
        <v>1175</v>
      </c>
      <c r="AD111" s="1">
        <v>5920.3</v>
      </c>
      <c r="AE111" s="1">
        <v>37612.800000000003</v>
      </c>
      <c r="AF111" s="1"/>
    </row>
    <row r="112" spans="2:32" x14ac:dyDescent="0.25">
      <c r="B112" s="1">
        <v>33200</v>
      </c>
      <c r="C112" s="2">
        <v>44623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9450</v>
      </c>
      <c r="K112" s="1">
        <v>0</v>
      </c>
      <c r="L112" s="1">
        <v>1000</v>
      </c>
      <c r="M112" s="1">
        <v>7.2</v>
      </c>
      <c r="N112" s="1">
        <v>0</v>
      </c>
      <c r="O112" s="1">
        <v>0</v>
      </c>
      <c r="P112" s="1">
        <v>37612.800000000003</v>
      </c>
      <c r="Q112" s="1">
        <v>33200</v>
      </c>
      <c r="R112" s="2">
        <v>44623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2075</v>
      </c>
      <c r="Z112" s="1">
        <v>2075</v>
      </c>
      <c r="AA112" s="1">
        <v>400</v>
      </c>
      <c r="AB112" s="1">
        <v>4161.6000000000004</v>
      </c>
      <c r="AC112" s="1">
        <v>400</v>
      </c>
      <c r="AD112" s="1">
        <v>4776.6499999999996</v>
      </c>
      <c r="AE112" s="1">
        <v>37612.800000000003</v>
      </c>
      <c r="AF112" s="1"/>
    </row>
    <row r="113" spans="2:32" x14ac:dyDescent="0.25">
      <c r="B113" s="1">
        <v>33200</v>
      </c>
      <c r="C113" s="2">
        <v>44651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2575</v>
      </c>
      <c r="K113" s="1">
        <v>3275</v>
      </c>
      <c r="L113" s="1">
        <v>1000</v>
      </c>
      <c r="M113" s="1">
        <v>14.3</v>
      </c>
      <c r="N113" s="1">
        <v>400</v>
      </c>
      <c r="O113" s="1">
        <v>290</v>
      </c>
      <c r="P113" s="1">
        <v>37612.800000000003</v>
      </c>
      <c r="Q113" s="1">
        <v>33200</v>
      </c>
      <c r="R113" s="2">
        <v>44651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3325</v>
      </c>
      <c r="Z113" s="1">
        <v>2375</v>
      </c>
      <c r="AA113" s="1">
        <v>450</v>
      </c>
      <c r="AB113" s="1">
        <v>4238.8500000000004</v>
      </c>
      <c r="AC113" s="1">
        <v>475</v>
      </c>
      <c r="AD113" s="1">
        <v>5485.35</v>
      </c>
      <c r="AE113" s="1">
        <v>37612.800000000003</v>
      </c>
      <c r="AF113" s="1"/>
    </row>
    <row r="114" spans="2:32" x14ac:dyDescent="0.25">
      <c r="B114" s="1">
        <v>33300</v>
      </c>
      <c r="C114" s="2">
        <v>44623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11600</v>
      </c>
      <c r="K114" s="1">
        <v>0</v>
      </c>
      <c r="L114" s="1">
        <v>1000</v>
      </c>
      <c r="M114" s="1">
        <v>8.1</v>
      </c>
      <c r="N114" s="1">
        <v>0</v>
      </c>
      <c r="O114" s="1">
        <v>0</v>
      </c>
      <c r="P114" s="1">
        <v>37612.800000000003</v>
      </c>
      <c r="Q114" s="1">
        <v>33300</v>
      </c>
      <c r="R114" s="2">
        <v>44623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2075</v>
      </c>
      <c r="Z114" s="1">
        <v>2075</v>
      </c>
      <c r="AA114" s="1">
        <v>400</v>
      </c>
      <c r="AB114" s="1">
        <v>4067.1</v>
      </c>
      <c r="AC114" s="1">
        <v>400</v>
      </c>
      <c r="AD114" s="1">
        <v>4651.3500000000004</v>
      </c>
      <c r="AE114" s="1">
        <v>37612.800000000003</v>
      </c>
      <c r="AF114" s="1"/>
    </row>
    <row r="115" spans="2:32" x14ac:dyDescent="0.25">
      <c r="B115" s="1">
        <v>33300</v>
      </c>
      <c r="C115" s="2">
        <v>44637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3350</v>
      </c>
      <c r="K115" s="1">
        <v>0</v>
      </c>
      <c r="L115" s="1">
        <v>1000</v>
      </c>
      <c r="M115" s="1">
        <v>4.0999999999999996</v>
      </c>
      <c r="N115" s="1">
        <v>0</v>
      </c>
      <c r="O115" s="1">
        <v>0</v>
      </c>
      <c r="P115" s="1">
        <v>37612.800000000003</v>
      </c>
      <c r="Q115" s="1">
        <v>33300</v>
      </c>
      <c r="R115" s="2">
        <v>44637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1175</v>
      </c>
      <c r="AA115" s="1">
        <v>0</v>
      </c>
      <c r="AB115" s="1">
        <v>0</v>
      </c>
      <c r="AC115" s="1">
        <v>1175</v>
      </c>
      <c r="AD115" s="1">
        <v>6207.75</v>
      </c>
      <c r="AE115" s="1">
        <v>37612.800000000003</v>
      </c>
      <c r="AF115" s="1"/>
    </row>
    <row r="116" spans="2:32" x14ac:dyDescent="0.25">
      <c r="B116" s="1">
        <v>33300</v>
      </c>
      <c r="C116" s="2">
        <v>44644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2175</v>
      </c>
      <c r="K116" s="1">
        <v>0</v>
      </c>
      <c r="L116" s="1">
        <v>1000</v>
      </c>
      <c r="M116" s="1">
        <v>4.0999999999999996</v>
      </c>
      <c r="N116" s="1">
        <v>0</v>
      </c>
      <c r="O116" s="1">
        <v>0</v>
      </c>
      <c r="P116" s="1">
        <v>37612.800000000003</v>
      </c>
      <c r="Q116" s="1">
        <v>0</v>
      </c>
      <c r="R116" s="2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/>
    </row>
    <row r="117" spans="2:32" x14ac:dyDescent="0.25">
      <c r="B117" s="1">
        <v>33300</v>
      </c>
      <c r="C117" s="2">
        <v>44651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3775</v>
      </c>
      <c r="K117" s="1">
        <v>3375</v>
      </c>
      <c r="L117" s="1">
        <v>500</v>
      </c>
      <c r="M117" s="1">
        <v>112</v>
      </c>
      <c r="N117" s="1">
        <v>300</v>
      </c>
      <c r="O117" s="1">
        <v>308.25</v>
      </c>
      <c r="P117" s="1">
        <v>37612.800000000003</v>
      </c>
      <c r="Q117" s="1">
        <v>33300</v>
      </c>
      <c r="R117" s="2">
        <v>44651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2275</v>
      </c>
      <c r="Z117" s="1">
        <v>2500</v>
      </c>
      <c r="AA117" s="1">
        <v>475</v>
      </c>
      <c r="AB117" s="1">
        <v>3363.95</v>
      </c>
      <c r="AC117" s="1">
        <v>975</v>
      </c>
      <c r="AD117" s="1">
        <v>5122</v>
      </c>
      <c r="AE117" s="1">
        <v>37612.800000000003</v>
      </c>
      <c r="AF117" s="1"/>
    </row>
    <row r="118" spans="2:32" x14ac:dyDescent="0.25">
      <c r="B118" s="1">
        <v>33300</v>
      </c>
      <c r="C118" s="2">
        <v>44679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25</v>
      </c>
      <c r="L118" s="1">
        <v>0</v>
      </c>
      <c r="M118" s="1">
        <v>0</v>
      </c>
      <c r="N118" s="1">
        <v>25</v>
      </c>
      <c r="O118" s="1">
        <v>699</v>
      </c>
      <c r="P118" s="1">
        <v>37612.800000000003</v>
      </c>
      <c r="Q118" s="1">
        <v>33300</v>
      </c>
      <c r="R118" s="2">
        <v>44679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2375</v>
      </c>
      <c r="Z118" s="1">
        <v>1175</v>
      </c>
      <c r="AA118" s="1">
        <v>1175</v>
      </c>
      <c r="AB118" s="1">
        <v>3767.7</v>
      </c>
      <c r="AC118" s="1">
        <v>1175</v>
      </c>
      <c r="AD118" s="1">
        <v>5810.9</v>
      </c>
      <c r="AE118" s="1">
        <v>37612.800000000003</v>
      </c>
      <c r="AF118" s="1"/>
    </row>
    <row r="119" spans="2:32" x14ac:dyDescent="0.25">
      <c r="B119" s="1">
        <v>33300</v>
      </c>
      <c r="C119" s="2">
        <v>44616</v>
      </c>
      <c r="D119" s="1">
        <v>783</v>
      </c>
      <c r="E119" s="1">
        <v>444</v>
      </c>
      <c r="F119" s="1">
        <v>13632</v>
      </c>
      <c r="G119" s="1">
        <v>47.42</v>
      </c>
      <c r="H119" s="1">
        <v>15.35</v>
      </c>
      <c r="I119" s="1">
        <v>-5.5499999999999989</v>
      </c>
      <c r="J119" s="1">
        <v>3375</v>
      </c>
      <c r="K119" s="1">
        <v>6625</v>
      </c>
      <c r="L119" s="1">
        <v>250</v>
      </c>
      <c r="M119" s="1">
        <v>15.35</v>
      </c>
      <c r="N119" s="1">
        <v>100</v>
      </c>
      <c r="O119" s="1">
        <v>16</v>
      </c>
      <c r="P119" s="1">
        <v>37612.800000000003</v>
      </c>
      <c r="Q119" s="1">
        <v>33300</v>
      </c>
      <c r="R119" s="2">
        <v>44616</v>
      </c>
      <c r="S119" s="1">
        <v>0</v>
      </c>
      <c r="T119" s="1">
        <v>0</v>
      </c>
      <c r="U119" s="1">
        <v>1</v>
      </c>
      <c r="V119" s="1">
        <v>0</v>
      </c>
      <c r="W119" s="1">
        <v>4240.5</v>
      </c>
      <c r="X119" s="1">
        <v>249.15000000000009</v>
      </c>
      <c r="Y119" s="1">
        <v>3775</v>
      </c>
      <c r="Z119" s="1">
        <v>2125</v>
      </c>
      <c r="AA119" s="1">
        <v>750</v>
      </c>
      <c r="AB119" s="1">
        <v>4174.3</v>
      </c>
      <c r="AC119" s="1">
        <v>275</v>
      </c>
      <c r="AD119" s="1">
        <v>4414.3999999999996</v>
      </c>
      <c r="AE119" s="1">
        <v>37612.800000000003</v>
      </c>
      <c r="AF119" s="1"/>
    </row>
    <row r="120" spans="2:32" x14ac:dyDescent="0.25">
      <c r="B120" s="1">
        <v>33300</v>
      </c>
      <c r="C120" s="2">
        <v>44630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3375</v>
      </c>
      <c r="K120" s="1">
        <v>0</v>
      </c>
      <c r="L120" s="1">
        <v>1000</v>
      </c>
      <c r="M120" s="1">
        <v>5.2</v>
      </c>
      <c r="N120" s="1">
        <v>0</v>
      </c>
      <c r="O120" s="1">
        <v>0</v>
      </c>
      <c r="P120" s="1">
        <v>37612.800000000003</v>
      </c>
      <c r="Q120" s="1">
        <v>33300</v>
      </c>
      <c r="R120" s="2">
        <v>44630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1175</v>
      </c>
      <c r="Z120" s="1">
        <v>1175</v>
      </c>
      <c r="AA120" s="1">
        <v>1175</v>
      </c>
      <c r="AB120" s="1">
        <v>3971.1</v>
      </c>
      <c r="AC120" s="1">
        <v>1175</v>
      </c>
      <c r="AD120" s="1">
        <v>5075.7</v>
      </c>
      <c r="AE120" s="1">
        <v>37612.800000000003</v>
      </c>
      <c r="AF120" s="1"/>
    </row>
    <row r="121" spans="2:32" x14ac:dyDescent="0.25">
      <c r="B121" s="1">
        <v>33400</v>
      </c>
      <c r="C121" s="2">
        <v>44630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3375</v>
      </c>
      <c r="K121" s="1">
        <v>0</v>
      </c>
      <c r="L121" s="1">
        <v>1000</v>
      </c>
      <c r="M121" s="1">
        <v>5.2</v>
      </c>
      <c r="N121" s="1">
        <v>0</v>
      </c>
      <c r="O121" s="1">
        <v>0</v>
      </c>
      <c r="P121" s="1">
        <v>37612.800000000003</v>
      </c>
      <c r="Q121" s="1">
        <v>33400</v>
      </c>
      <c r="R121" s="2">
        <v>44630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1175</v>
      </c>
      <c r="Z121" s="1">
        <v>1175</v>
      </c>
      <c r="AA121" s="1">
        <v>1175</v>
      </c>
      <c r="AB121" s="1">
        <v>3905.85</v>
      </c>
      <c r="AC121" s="1">
        <v>1175</v>
      </c>
      <c r="AD121" s="1">
        <v>4913.1499999999996</v>
      </c>
      <c r="AE121" s="1">
        <v>37612.800000000003</v>
      </c>
      <c r="AF121" s="1"/>
    </row>
    <row r="122" spans="2:32" x14ac:dyDescent="0.25">
      <c r="B122" s="1">
        <v>33400</v>
      </c>
      <c r="C122" s="2">
        <v>44637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3350</v>
      </c>
      <c r="K122" s="1">
        <v>0</v>
      </c>
      <c r="L122" s="1">
        <v>1000</v>
      </c>
      <c r="M122" s="1">
        <v>4.0999999999999996</v>
      </c>
      <c r="N122" s="1">
        <v>0</v>
      </c>
      <c r="O122" s="1">
        <v>0</v>
      </c>
      <c r="P122" s="1">
        <v>37612.800000000003</v>
      </c>
      <c r="Q122" s="1">
        <v>33400</v>
      </c>
      <c r="R122" s="2">
        <v>44637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1175</v>
      </c>
      <c r="AA122" s="1">
        <v>0</v>
      </c>
      <c r="AB122" s="1">
        <v>0</v>
      </c>
      <c r="AC122" s="1">
        <v>1175</v>
      </c>
      <c r="AD122" s="1">
        <v>6170.35</v>
      </c>
      <c r="AE122" s="1">
        <v>37612.800000000003</v>
      </c>
      <c r="AF122" s="1"/>
    </row>
    <row r="123" spans="2:32" x14ac:dyDescent="0.25">
      <c r="B123" s="1">
        <v>33400</v>
      </c>
      <c r="C123" s="2">
        <v>44651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2775</v>
      </c>
      <c r="K123" s="1">
        <v>3375</v>
      </c>
      <c r="L123" s="1">
        <v>100</v>
      </c>
      <c r="M123" s="1">
        <v>145</v>
      </c>
      <c r="N123" s="1">
        <v>200</v>
      </c>
      <c r="O123" s="1">
        <v>274.35000000000002</v>
      </c>
      <c r="P123" s="1">
        <v>37612.800000000003</v>
      </c>
      <c r="Q123" s="1">
        <v>33400</v>
      </c>
      <c r="R123" s="2">
        <v>44651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2425</v>
      </c>
      <c r="Z123" s="1">
        <v>2750</v>
      </c>
      <c r="AA123" s="1">
        <v>475</v>
      </c>
      <c r="AB123" s="1">
        <v>3325.9</v>
      </c>
      <c r="AC123" s="1">
        <v>1000</v>
      </c>
      <c r="AD123" s="1">
        <v>6493.8</v>
      </c>
      <c r="AE123" s="1">
        <v>37612.800000000003</v>
      </c>
      <c r="AF123" s="1"/>
    </row>
    <row r="124" spans="2:32" x14ac:dyDescent="0.25">
      <c r="B124" s="1">
        <v>33400</v>
      </c>
      <c r="C124" s="2">
        <v>44679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1200</v>
      </c>
      <c r="L124" s="1">
        <v>0</v>
      </c>
      <c r="M124" s="1">
        <v>0</v>
      </c>
      <c r="N124" s="1">
        <v>1175</v>
      </c>
      <c r="O124" s="1">
        <v>698.95</v>
      </c>
      <c r="P124" s="1">
        <v>37612.800000000003</v>
      </c>
      <c r="Q124" s="1">
        <v>33400</v>
      </c>
      <c r="R124" s="2">
        <v>44679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2375</v>
      </c>
      <c r="Z124" s="1">
        <v>1175</v>
      </c>
      <c r="AA124" s="1">
        <v>1175</v>
      </c>
      <c r="AB124" s="1">
        <v>3677.7</v>
      </c>
      <c r="AC124" s="1">
        <v>1175</v>
      </c>
      <c r="AD124" s="1">
        <v>5648.9</v>
      </c>
      <c r="AE124" s="1">
        <v>37612.800000000003</v>
      </c>
      <c r="AF124" s="1"/>
    </row>
    <row r="125" spans="2:32" x14ac:dyDescent="0.25">
      <c r="B125" s="1">
        <v>33400</v>
      </c>
      <c r="C125" s="2">
        <v>44616</v>
      </c>
      <c r="D125" s="1">
        <v>1101</v>
      </c>
      <c r="E125" s="1">
        <v>603</v>
      </c>
      <c r="F125" s="1">
        <v>19904</v>
      </c>
      <c r="G125" s="1">
        <v>46.84</v>
      </c>
      <c r="H125" s="1">
        <v>16.7</v>
      </c>
      <c r="I125" s="1">
        <v>-4.9000000000000021</v>
      </c>
      <c r="J125" s="1">
        <v>3250</v>
      </c>
      <c r="K125" s="1">
        <v>9175</v>
      </c>
      <c r="L125" s="1">
        <v>400</v>
      </c>
      <c r="M125" s="1">
        <v>16.3</v>
      </c>
      <c r="N125" s="1">
        <v>100</v>
      </c>
      <c r="O125" s="1">
        <v>16.95</v>
      </c>
      <c r="P125" s="1">
        <v>37612.800000000003</v>
      </c>
      <c r="Q125" s="1">
        <v>33400</v>
      </c>
      <c r="R125" s="2">
        <v>44616</v>
      </c>
      <c r="S125" s="1">
        <v>1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2425</v>
      </c>
      <c r="Z125" s="1">
        <v>3075</v>
      </c>
      <c r="AA125" s="1">
        <v>475</v>
      </c>
      <c r="AB125" s="1">
        <v>4052.1</v>
      </c>
      <c r="AC125" s="1">
        <v>600</v>
      </c>
      <c r="AD125" s="1">
        <v>4324.1000000000004</v>
      </c>
      <c r="AE125" s="1">
        <v>37612.800000000003</v>
      </c>
      <c r="AF125" s="1"/>
    </row>
    <row r="126" spans="2:32" x14ac:dyDescent="0.25">
      <c r="B126" s="1">
        <v>33400</v>
      </c>
      <c r="C126" s="2">
        <v>44623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14200</v>
      </c>
      <c r="K126" s="1">
        <v>0</v>
      </c>
      <c r="L126" s="1">
        <v>1000</v>
      </c>
      <c r="M126" s="1">
        <v>10.1</v>
      </c>
      <c r="N126" s="1">
        <v>0</v>
      </c>
      <c r="O126" s="1">
        <v>0</v>
      </c>
      <c r="P126" s="1">
        <v>37612.800000000003</v>
      </c>
      <c r="Q126" s="1">
        <v>33400</v>
      </c>
      <c r="R126" s="2">
        <v>44623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2075</v>
      </c>
      <c r="Z126" s="1">
        <v>2075</v>
      </c>
      <c r="AA126" s="1">
        <v>400</v>
      </c>
      <c r="AB126" s="1">
        <v>3976.85</v>
      </c>
      <c r="AC126" s="1">
        <v>400</v>
      </c>
      <c r="AD126" s="1">
        <v>4546.05</v>
      </c>
      <c r="AE126" s="1">
        <v>37612.800000000003</v>
      </c>
      <c r="AF126" s="1"/>
    </row>
    <row r="127" spans="2:32" x14ac:dyDescent="0.25">
      <c r="B127" s="1">
        <v>33400</v>
      </c>
      <c r="C127" s="2">
        <v>44644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2175</v>
      </c>
      <c r="K127" s="1">
        <v>0</v>
      </c>
      <c r="L127" s="1">
        <v>1000</v>
      </c>
      <c r="M127" s="1">
        <v>4.0999999999999996</v>
      </c>
      <c r="N127" s="1">
        <v>0</v>
      </c>
      <c r="O127" s="1">
        <v>0</v>
      </c>
      <c r="P127" s="1">
        <v>37612.800000000003</v>
      </c>
      <c r="Q127" s="1">
        <v>0</v>
      </c>
      <c r="R127" s="2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/>
    </row>
    <row r="128" spans="2:32" x14ac:dyDescent="0.25">
      <c r="B128" s="1">
        <v>33500</v>
      </c>
      <c r="C128" s="2">
        <v>44637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3100</v>
      </c>
      <c r="K128" s="1">
        <v>0</v>
      </c>
      <c r="L128" s="1">
        <v>25</v>
      </c>
      <c r="M128" s="1">
        <v>36.6</v>
      </c>
      <c r="N128" s="1">
        <v>0</v>
      </c>
      <c r="O128" s="1">
        <v>0</v>
      </c>
      <c r="P128" s="1">
        <v>37612.800000000003</v>
      </c>
      <c r="Q128" s="1">
        <v>33500</v>
      </c>
      <c r="R128" s="2">
        <v>44637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1175</v>
      </c>
      <c r="AA128" s="1">
        <v>0</v>
      </c>
      <c r="AB128" s="1">
        <v>0</v>
      </c>
      <c r="AC128" s="1">
        <v>1175</v>
      </c>
      <c r="AD128" s="1">
        <v>5981.35</v>
      </c>
      <c r="AE128" s="1">
        <v>37612.800000000003</v>
      </c>
      <c r="AF128" s="1"/>
    </row>
    <row r="129" spans="2:32" x14ac:dyDescent="0.25">
      <c r="B129" s="1">
        <v>33500</v>
      </c>
      <c r="C129" s="2">
        <v>44651</v>
      </c>
      <c r="D129" s="1">
        <v>1362</v>
      </c>
      <c r="E129" s="1">
        <v>236</v>
      </c>
      <c r="F129" s="1">
        <v>1201</v>
      </c>
      <c r="G129" s="1">
        <v>31.43</v>
      </c>
      <c r="H129" s="1">
        <v>201.6</v>
      </c>
      <c r="I129" s="1">
        <v>20.549999999999983</v>
      </c>
      <c r="J129" s="1">
        <v>6175</v>
      </c>
      <c r="K129" s="1">
        <v>4000</v>
      </c>
      <c r="L129" s="1">
        <v>25</v>
      </c>
      <c r="M129" s="1">
        <v>200.05</v>
      </c>
      <c r="N129" s="1">
        <v>100</v>
      </c>
      <c r="O129" s="1">
        <v>205.3</v>
      </c>
      <c r="P129" s="1">
        <v>37612.800000000003</v>
      </c>
      <c r="Q129" s="1">
        <v>33500</v>
      </c>
      <c r="R129" s="2">
        <v>44651</v>
      </c>
      <c r="S129" s="1">
        <v>2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3400</v>
      </c>
      <c r="Z129" s="1">
        <v>3000</v>
      </c>
      <c r="AA129" s="1">
        <v>400</v>
      </c>
      <c r="AB129" s="1">
        <v>4355.6000000000004</v>
      </c>
      <c r="AC129" s="1">
        <v>125</v>
      </c>
      <c r="AD129" s="1">
        <v>4442.7</v>
      </c>
      <c r="AE129" s="1">
        <v>37612.800000000003</v>
      </c>
      <c r="AF129" s="1"/>
    </row>
    <row r="130" spans="2:32" x14ac:dyDescent="0.25">
      <c r="B130" s="1">
        <v>33500</v>
      </c>
      <c r="C130" s="2">
        <v>44679</v>
      </c>
      <c r="D130" s="1">
        <v>2</v>
      </c>
      <c r="E130" s="1">
        <v>0</v>
      </c>
      <c r="F130" s="1">
        <v>1</v>
      </c>
      <c r="G130" s="1">
        <v>28.54</v>
      </c>
      <c r="H130" s="1">
        <v>311.10000000000002</v>
      </c>
      <c r="I130" s="1">
        <v>11.100000000000025</v>
      </c>
      <c r="J130" s="1">
        <v>2325</v>
      </c>
      <c r="K130" s="1">
        <v>575</v>
      </c>
      <c r="L130" s="1">
        <v>50</v>
      </c>
      <c r="M130" s="1">
        <v>261.75</v>
      </c>
      <c r="N130" s="1">
        <v>25</v>
      </c>
      <c r="O130" s="1">
        <v>355.3</v>
      </c>
      <c r="P130" s="1">
        <v>37612.800000000003</v>
      </c>
      <c r="Q130" s="1">
        <v>33500</v>
      </c>
      <c r="R130" s="2">
        <v>44679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2375</v>
      </c>
      <c r="Z130" s="1">
        <v>1550</v>
      </c>
      <c r="AA130" s="1">
        <v>1200</v>
      </c>
      <c r="AB130" s="1">
        <v>3950.65</v>
      </c>
      <c r="AC130" s="1">
        <v>1175</v>
      </c>
      <c r="AD130" s="1">
        <v>5777.85</v>
      </c>
      <c r="AE130" s="1">
        <v>37612.800000000003</v>
      </c>
      <c r="AF130" s="1"/>
    </row>
    <row r="131" spans="2:32" x14ac:dyDescent="0.25">
      <c r="B131" s="1">
        <v>33500</v>
      </c>
      <c r="C131" s="2">
        <v>44630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2175</v>
      </c>
      <c r="K131" s="1">
        <v>50</v>
      </c>
      <c r="L131" s="1">
        <v>25</v>
      </c>
      <c r="M131" s="1">
        <v>40.049999999999997</v>
      </c>
      <c r="N131" s="1">
        <v>50</v>
      </c>
      <c r="O131" s="1">
        <v>175</v>
      </c>
      <c r="P131" s="1">
        <v>37612.800000000003</v>
      </c>
      <c r="Q131" s="1">
        <v>33500</v>
      </c>
      <c r="R131" s="2">
        <v>44630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1175</v>
      </c>
      <c r="Z131" s="1">
        <v>1175</v>
      </c>
      <c r="AA131" s="1">
        <v>1175</v>
      </c>
      <c r="AB131" s="1">
        <v>3670.05</v>
      </c>
      <c r="AC131" s="1">
        <v>1175</v>
      </c>
      <c r="AD131" s="1">
        <v>4865.1499999999996</v>
      </c>
      <c r="AE131" s="1">
        <v>37612.800000000003</v>
      </c>
      <c r="AF131" s="1"/>
    </row>
    <row r="132" spans="2:32" x14ac:dyDescent="0.25">
      <c r="B132" s="1">
        <v>33500</v>
      </c>
      <c r="C132" s="2">
        <v>44616</v>
      </c>
      <c r="D132" s="1">
        <v>13139</v>
      </c>
      <c r="E132" s="1">
        <v>3700</v>
      </c>
      <c r="F132" s="1">
        <v>155460</v>
      </c>
      <c r="G132" s="1">
        <v>46.23</v>
      </c>
      <c r="H132" s="1">
        <v>17.45</v>
      </c>
      <c r="I132" s="1">
        <v>-5.0500000000000007</v>
      </c>
      <c r="J132" s="1">
        <v>8775</v>
      </c>
      <c r="K132" s="1">
        <v>33250</v>
      </c>
      <c r="L132" s="1">
        <v>100</v>
      </c>
      <c r="M132" s="1">
        <v>17.399999999999999</v>
      </c>
      <c r="N132" s="1">
        <v>25</v>
      </c>
      <c r="O132" s="1">
        <v>17.45</v>
      </c>
      <c r="P132" s="1">
        <v>37612.800000000003</v>
      </c>
      <c r="Q132" s="1">
        <v>33500</v>
      </c>
      <c r="R132" s="2">
        <v>44616</v>
      </c>
      <c r="S132" s="1">
        <v>37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5450</v>
      </c>
      <c r="Z132" s="1">
        <v>4300</v>
      </c>
      <c r="AA132" s="1">
        <v>25</v>
      </c>
      <c r="AB132" s="1">
        <v>4115.1000000000004</v>
      </c>
      <c r="AC132" s="1">
        <v>25</v>
      </c>
      <c r="AD132" s="1">
        <v>4128.6499999999996</v>
      </c>
      <c r="AE132" s="1">
        <v>37612.800000000003</v>
      </c>
      <c r="AF132" s="1"/>
    </row>
    <row r="133" spans="2:32" x14ac:dyDescent="0.25">
      <c r="B133" s="1">
        <v>33500</v>
      </c>
      <c r="C133" s="2">
        <v>44623</v>
      </c>
      <c r="D133" s="1">
        <v>247</v>
      </c>
      <c r="E133" s="1">
        <v>131</v>
      </c>
      <c r="F133" s="1">
        <v>1170</v>
      </c>
      <c r="G133" s="1">
        <v>39.1</v>
      </c>
      <c r="H133" s="1">
        <v>56.9</v>
      </c>
      <c r="I133" s="1">
        <v>-7.1499999999999986</v>
      </c>
      <c r="J133" s="1">
        <v>32850</v>
      </c>
      <c r="K133" s="1">
        <v>10525</v>
      </c>
      <c r="L133" s="1">
        <v>25</v>
      </c>
      <c r="M133" s="1">
        <v>56</v>
      </c>
      <c r="N133" s="1">
        <v>25</v>
      </c>
      <c r="O133" s="1">
        <v>57.35</v>
      </c>
      <c r="P133" s="1">
        <v>37612.800000000003</v>
      </c>
      <c r="Q133" s="1">
        <v>33500</v>
      </c>
      <c r="R133" s="2">
        <v>44623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2075</v>
      </c>
      <c r="Z133" s="1">
        <v>2075</v>
      </c>
      <c r="AA133" s="1">
        <v>400</v>
      </c>
      <c r="AB133" s="1">
        <v>3998.2</v>
      </c>
      <c r="AC133" s="1">
        <v>900</v>
      </c>
      <c r="AD133" s="1">
        <v>4476.3999999999996</v>
      </c>
      <c r="AE133" s="1">
        <v>37612.800000000003</v>
      </c>
      <c r="AF133" s="1"/>
    </row>
    <row r="134" spans="2:32" x14ac:dyDescent="0.25">
      <c r="B134" s="1">
        <v>33500</v>
      </c>
      <c r="C134" s="2">
        <v>44644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3100</v>
      </c>
      <c r="K134" s="1">
        <v>0</v>
      </c>
      <c r="L134" s="1">
        <v>25</v>
      </c>
      <c r="M134" s="1">
        <v>36.6</v>
      </c>
      <c r="N134" s="1">
        <v>0</v>
      </c>
      <c r="O134" s="1">
        <v>0</v>
      </c>
      <c r="P134" s="1">
        <v>37612.800000000003</v>
      </c>
      <c r="Q134" s="1">
        <v>0</v>
      </c>
      <c r="R134" s="2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/>
    </row>
    <row r="135" spans="2:32" x14ac:dyDescent="0.25">
      <c r="B135" s="1">
        <v>33600</v>
      </c>
      <c r="C135" s="2">
        <v>44637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4125</v>
      </c>
      <c r="K135" s="1">
        <v>0</v>
      </c>
      <c r="L135" s="1">
        <v>25</v>
      </c>
      <c r="M135" s="1">
        <v>5.55</v>
      </c>
      <c r="N135" s="1">
        <v>0</v>
      </c>
      <c r="O135" s="1">
        <v>0</v>
      </c>
      <c r="P135" s="1">
        <v>37612.800000000003</v>
      </c>
      <c r="Q135" s="1">
        <v>33600</v>
      </c>
      <c r="R135" s="2">
        <v>44637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1175</v>
      </c>
      <c r="AA135" s="1">
        <v>0</v>
      </c>
      <c r="AB135" s="1">
        <v>0</v>
      </c>
      <c r="AC135" s="1">
        <v>1175</v>
      </c>
      <c r="AD135" s="1">
        <v>5883.25</v>
      </c>
      <c r="AE135" s="1">
        <v>37612.800000000003</v>
      </c>
      <c r="AF135" s="1"/>
    </row>
    <row r="136" spans="2:32" x14ac:dyDescent="0.25">
      <c r="B136" s="1">
        <v>33600</v>
      </c>
      <c r="C136" s="2">
        <v>44644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2175</v>
      </c>
      <c r="K136" s="1">
        <v>0</v>
      </c>
      <c r="L136" s="1">
        <v>1000</v>
      </c>
      <c r="M136" s="1">
        <v>4.0999999999999996</v>
      </c>
      <c r="N136" s="1">
        <v>0</v>
      </c>
      <c r="O136" s="1">
        <v>0</v>
      </c>
      <c r="P136" s="1">
        <v>37612.800000000003</v>
      </c>
      <c r="Q136" s="1">
        <v>0</v>
      </c>
      <c r="R136" s="2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/>
    </row>
    <row r="137" spans="2:32" x14ac:dyDescent="0.25">
      <c r="B137" s="1">
        <v>33600</v>
      </c>
      <c r="C137" s="2">
        <v>44651</v>
      </c>
      <c r="D137" s="1">
        <v>3</v>
      </c>
      <c r="E137" s="1">
        <v>-1</v>
      </c>
      <c r="F137" s="1">
        <v>2</v>
      </c>
      <c r="G137" s="1">
        <v>31.07</v>
      </c>
      <c r="H137" s="1">
        <v>213.15</v>
      </c>
      <c r="I137" s="1">
        <v>8.4000000000000057</v>
      </c>
      <c r="J137" s="1">
        <v>4850</v>
      </c>
      <c r="K137" s="1">
        <v>3375</v>
      </c>
      <c r="L137" s="1">
        <v>25</v>
      </c>
      <c r="M137" s="1">
        <v>196.55</v>
      </c>
      <c r="N137" s="1">
        <v>25</v>
      </c>
      <c r="O137" s="1">
        <v>214.85</v>
      </c>
      <c r="P137" s="1">
        <v>37612.800000000003</v>
      </c>
      <c r="Q137" s="1">
        <v>33600</v>
      </c>
      <c r="R137" s="2">
        <v>44651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2400</v>
      </c>
      <c r="Z137" s="1">
        <v>2450</v>
      </c>
      <c r="AA137" s="1">
        <v>500</v>
      </c>
      <c r="AB137" s="1">
        <v>3943.15</v>
      </c>
      <c r="AC137" s="1">
        <v>500</v>
      </c>
      <c r="AD137" s="1">
        <v>4611.6000000000004</v>
      </c>
      <c r="AE137" s="1">
        <v>37612.800000000003</v>
      </c>
      <c r="AF137" s="1"/>
    </row>
    <row r="138" spans="2:32" x14ac:dyDescent="0.25">
      <c r="B138" s="1">
        <v>33600</v>
      </c>
      <c r="C138" s="2">
        <v>44679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1200</v>
      </c>
      <c r="L138" s="1">
        <v>0</v>
      </c>
      <c r="M138" s="1">
        <v>0</v>
      </c>
      <c r="N138" s="1">
        <v>1175</v>
      </c>
      <c r="O138" s="1">
        <v>513.45000000000005</v>
      </c>
      <c r="P138" s="1">
        <v>37612.800000000003</v>
      </c>
      <c r="Q138" s="1">
        <v>33600</v>
      </c>
      <c r="R138" s="2">
        <v>44679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1575</v>
      </c>
      <c r="Z138" s="1">
        <v>1175</v>
      </c>
      <c r="AA138" s="1">
        <v>1175</v>
      </c>
      <c r="AB138" s="1">
        <v>3463.2</v>
      </c>
      <c r="AC138" s="1">
        <v>1175</v>
      </c>
      <c r="AD138" s="1">
        <v>5536.4</v>
      </c>
      <c r="AE138" s="1">
        <v>37612.800000000003</v>
      </c>
      <c r="AF138" s="1"/>
    </row>
    <row r="139" spans="2:32" x14ac:dyDescent="0.25">
      <c r="B139" s="1">
        <v>33600</v>
      </c>
      <c r="C139" s="2">
        <v>44616</v>
      </c>
      <c r="D139" s="1">
        <v>2140</v>
      </c>
      <c r="E139" s="1">
        <v>1795</v>
      </c>
      <c r="F139" s="1">
        <v>23879</v>
      </c>
      <c r="G139" s="1">
        <v>45.78</v>
      </c>
      <c r="H139" s="1">
        <v>18.8</v>
      </c>
      <c r="I139" s="1">
        <v>-5</v>
      </c>
      <c r="J139" s="1">
        <v>4075</v>
      </c>
      <c r="K139" s="1">
        <v>8900</v>
      </c>
      <c r="L139" s="1">
        <v>25</v>
      </c>
      <c r="M139" s="1">
        <v>18.7</v>
      </c>
      <c r="N139" s="1">
        <v>200</v>
      </c>
      <c r="O139" s="1">
        <v>18.850000000000001</v>
      </c>
      <c r="P139" s="1">
        <v>37612.800000000003</v>
      </c>
      <c r="Q139" s="1">
        <v>33600</v>
      </c>
      <c r="R139" s="2">
        <v>44616</v>
      </c>
      <c r="S139" s="1">
        <v>1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2400</v>
      </c>
      <c r="Z139" s="1">
        <v>2500</v>
      </c>
      <c r="AA139" s="1">
        <v>475</v>
      </c>
      <c r="AB139" s="1">
        <v>3858.95</v>
      </c>
      <c r="AC139" s="1">
        <v>500</v>
      </c>
      <c r="AD139" s="1">
        <v>4127.3500000000004</v>
      </c>
      <c r="AE139" s="1">
        <v>37612.800000000003</v>
      </c>
      <c r="AF139" s="1"/>
    </row>
    <row r="140" spans="2:32" x14ac:dyDescent="0.25">
      <c r="B140" s="1">
        <v>33600</v>
      </c>
      <c r="C140" s="2">
        <v>44623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13150</v>
      </c>
      <c r="K140" s="1">
        <v>0</v>
      </c>
      <c r="L140" s="1">
        <v>2400</v>
      </c>
      <c r="M140" s="1">
        <v>12.5</v>
      </c>
      <c r="N140" s="1">
        <v>0</v>
      </c>
      <c r="O140" s="1">
        <v>0</v>
      </c>
      <c r="P140" s="1">
        <v>37612.800000000003</v>
      </c>
      <c r="Q140" s="1">
        <v>33600</v>
      </c>
      <c r="R140" s="2">
        <v>44623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2075</v>
      </c>
      <c r="Z140" s="1">
        <v>2075</v>
      </c>
      <c r="AA140" s="1">
        <v>400</v>
      </c>
      <c r="AB140" s="1">
        <v>3788.35</v>
      </c>
      <c r="AC140" s="1">
        <v>400</v>
      </c>
      <c r="AD140" s="1">
        <v>4358.25</v>
      </c>
      <c r="AE140" s="1">
        <v>37612.800000000003</v>
      </c>
      <c r="AF140" s="1"/>
    </row>
    <row r="141" spans="2:32" x14ac:dyDescent="0.25">
      <c r="B141" s="1">
        <v>33600</v>
      </c>
      <c r="C141" s="2">
        <v>44630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2200</v>
      </c>
      <c r="K141" s="1">
        <v>0</v>
      </c>
      <c r="L141" s="1">
        <v>1000</v>
      </c>
      <c r="M141" s="1">
        <v>5.2</v>
      </c>
      <c r="N141" s="1">
        <v>0</v>
      </c>
      <c r="O141" s="1">
        <v>0</v>
      </c>
      <c r="P141" s="1">
        <v>37612.800000000003</v>
      </c>
      <c r="Q141" s="1">
        <v>33600</v>
      </c>
      <c r="R141" s="2">
        <v>44630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1175</v>
      </c>
      <c r="Z141" s="1">
        <v>1175</v>
      </c>
      <c r="AA141" s="1">
        <v>1175</v>
      </c>
      <c r="AB141" s="1">
        <v>3736</v>
      </c>
      <c r="AC141" s="1">
        <v>1175</v>
      </c>
      <c r="AD141" s="1">
        <v>4797.7</v>
      </c>
      <c r="AE141" s="1">
        <v>37612.800000000003</v>
      </c>
      <c r="AF141" s="1"/>
    </row>
    <row r="142" spans="2:32" x14ac:dyDescent="0.25">
      <c r="B142" s="1">
        <v>33700</v>
      </c>
      <c r="C142" s="2">
        <v>44630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2200</v>
      </c>
      <c r="K142" s="1">
        <v>0</v>
      </c>
      <c r="L142" s="1">
        <v>1000</v>
      </c>
      <c r="M142" s="1">
        <v>6.1</v>
      </c>
      <c r="N142" s="1">
        <v>0</v>
      </c>
      <c r="O142" s="1">
        <v>0</v>
      </c>
      <c r="P142" s="1">
        <v>37612.800000000003</v>
      </c>
      <c r="Q142" s="1">
        <v>33700</v>
      </c>
      <c r="R142" s="2">
        <v>44630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1175</v>
      </c>
      <c r="Z142" s="1">
        <v>1175</v>
      </c>
      <c r="AA142" s="1">
        <v>1175</v>
      </c>
      <c r="AB142" s="1">
        <v>3617.25</v>
      </c>
      <c r="AC142" s="1">
        <v>1175</v>
      </c>
      <c r="AD142" s="1">
        <v>4663.95</v>
      </c>
      <c r="AE142" s="1">
        <v>37612.800000000003</v>
      </c>
      <c r="AF142" s="1"/>
    </row>
    <row r="143" spans="2:32" x14ac:dyDescent="0.25">
      <c r="B143" s="1">
        <v>33700</v>
      </c>
      <c r="C143" s="2">
        <v>44637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2175</v>
      </c>
      <c r="K143" s="1">
        <v>0</v>
      </c>
      <c r="L143" s="1">
        <v>1000</v>
      </c>
      <c r="M143" s="1">
        <v>4.0999999999999996</v>
      </c>
      <c r="N143" s="1">
        <v>0</v>
      </c>
      <c r="O143" s="1">
        <v>0</v>
      </c>
      <c r="P143" s="1">
        <v>37612.800000000003</v>
      </c>
      <c r="Q143" s="1">
        <v>33700</v>
      </c>
      <c r="R143" s="2">
        <v>44637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1175</v>
      </c>
      <c r="AA143" s="1">
        <v>0</v>
      </c>
      <c r="AB143" s="1">
        <v>0</v>
      </c>
      <c r="AC143" s="1">
        <v>1175</v>
      </c>
      <c r="AD143" s="1">
        <v>5823.8</v>
      </c>
      <c r="AE143" s="1">
        <v>37612.800000000003</v>
      </c>
      <c r="AF143" s="1"/>
    </row>
    <row r="144" spans="2:32" x14ac:dyDescent="0.25">
      <c r="B144" s="1">
        <v>33700</v>
      </c>
      <c r="C144" s="2">
        <v>44651</v>
      </c>
      <c r="D144" s="1">
        <v>1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3625</v>
      </c>
      <c r="K144" s="1">
        <v>3400</v>
      </c>
      <c r="L144" s="1">
        <v>25</v>
      </c>
      <c r="M144" s="1">
        <v>193.4</v>
      </c>
      <c r="N144" s="1">
        <v>25</v>
      </c>
      <c r="O144" s="1">
        <v>253.7</v>
      </c>
      <c r="P144" s="1">
        <v>37612.800000000003</v>
      </c>
      <c r="Q144" s="1">
        <v>33700</v>
      </c>
      <c r="R144" s="2">
        <v>44651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2300</v>
      </c>
      <c r="Z144" s="1">
        <v>2450</v>
      </c>
      <c r="AA144" s="1">
        <v>500</v>
      </c>
      <c r="AB144" s="1">
        <v>3919.05</v>
      </c>
      <c r="AC144" s="1">
        <v>475</v>
      </c>
      <c r="AD144" s="1">
        <v>4498.3</v>
      </c>
      <c r="AE144" s="1">
        <v>37612.800000000003</v>
      </c>
      <c r="AF144" s="1"/>
    </row>
    <row r="145" spans="2:32" x14ac:dyDescent="0.25">
      <c r="B145" s="1">
        <v>33700</v>
      </c>
      <c r="C145" s="2">
        <v>44679</v>
      </c>
      <c r="D145" s="1">
        <v>74</v>
      </c>
      <c r="E145" s="1">
        <v>1</v>
      </c>
      <c r="F145" s="1">
        <v>3</v>
      </c>
      <c r="G145" s="1">
        <v>28.8</v>
      </c>
      <c r="H145" s="1">
        <v>352</v>
      </c>
      <c r="I145" s="1">
        <v>30.699999999999989</v>
      </c>
      <c r="J145" s="1">
        <v>3300</v>
      </c>
      <c r="K145" s="1">
        <v>150</v>
      </c>
      <c r="L145" s="1">
        <v>25</v>
      </c>
      <c r="M145" s="1">
        <v>250.05</v>
      </c>
      <c r="N145" s="1">
        <v>25</v>
      </c>
      <c r="O145" s="1">
        <v>449.95</v>
      </c>
      <c r="P145" s="1">
        <v>37612.800000000003</v>
      </c>
      <c r="Q145" s="1">
        <v>33700</v>
      </c>
      <c r="R145" s="2">
        <v>44679</v>
      </c>
      <c r="S145" s="1">
        <v>2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1450</v>
      </c>
      <c r="Z145" s="1">
        <v>1175</v>
      </c>
      <c r="AA145" s="1">
        <v>1175</v>
      </c>
      <c r="AB145" s="1">
        <v>3601.4</v>
      </c>
      <c r="AC145" s="1">
        <v>1175</v>
      </c>
      <c r="AD145" s="1">
        <v>5095</v>
      </c>
      <c r="AE145" s="1">
        <v>37612.800000000003</v>
      </c>
      <c r="AF145" s="1"/>
    </row>
    <row r="146" spans="2:32" x14ac:dyDescent="0.25">
      <c r="B146" s="1">
        <v>33700</v>
      </c>
      <c r="C146" s="2">
        <v>44616</v>
      </c>
      <c r="D146" s="1">
        <v>1182</v>
      </c>
      <c r="E146" s="1">
        <v>744</v>
      </c>
      <c r="F146" s="1">
        <v>29228</v>
      </c>
      <c r="G146" s="1">
        <v>45.22</v>
      </c>
      <c r="H146" s="1">
        <v>20.3</v>
      </c>
      <c r="I146" s="1">
        <v>-5</v>
      </c>
      <c r="J146" s="1">
        <v>4175</v>
      </c>
      <c r="K146" s="1">
        <v>11850</v>
      </c>
      <c r="L146" s="1">
        <v>50</v>
      </c>
      <c r="M146" s="1">
        <v>20.05</v>
      </c>
      <c r="N146" s="1">
        <v>25</v>
      </c>
      <c r="O146" s="1">
        <v>20.3</v>
      </c>
      <c r="P146" s="1">
        <v>37612.800000000003</v>
      </c>
      <c r="Q146" s="1">
        <v>33700</v>
      </c>
      <c r="R146" s="2">
        <v>44616</v>
      </c>
      <c r="S146" s="1">
        <v>1</v>
      </c>
      <c r="T146" s="1">
        <v>1</v>
      </c>
      <c r="U146" s="1">
        <v>3</v>
      </c>
      <c r="V146" s="1">
        <v>36.71</v>
      </c>
      <c r="W146" s="1">
        <v>3945</v>
      </c>
      <c r="X146" s="1">
        <v>-830.80000000000018</v>
      </c>
      <c r="Y146" s="1">
        <v>3925</v>
      </c>
      <c r="Z146" s="1">
        <v>2175</v>
      </c>
      <c r="AA146" s="1">
        <v>775</v>
      </c>
      <c r="AB146" s="1">
        <v>3794.7</v>
      </c>
      <c r="AC146" s="1">
        <v>225</v>
      </c>
      <c r="AD146" s="1">
        <v>3996.1</v>
      </c>
      <c r="AE146" s="1">
        <v>37612.800000000003</v>
      </c>
      <c r="AF146" s="1"/>
    </row>
    <row r="147" spans="2:32" x14ac:dyDescent="0.25">
      <c r="B147" s="1">
        <v>33700</v>
      </c>
      <c r="C147" s="2">
        <v>44623</v>
      </c>
      <c r="D147" s="1">
        <v>10</v>
      </c>
      <c r="E147" s="1">
        <v>8</v>
      </c>
      <c r="F147" s="1">
        <v>78</v>
      </c>
      <c r="G147" s="1">
        <v>40.56</v>
      </c>
      <c r="H147" s="1">
        <v>59.75</v>
      </c>
      <c r="I147" s="1">
        <v>-5.25</v>
      </c>
      <c r="J147" s="1">
        <v>13700</v>
      </c>
      <c r="K147" s="1">
        <v>3400</v>
      </c>
      <c r="L147" s="1">
        <v>25</v>
      </c>
      <c r="M147" s="1">
        <v>58.35</v>
      </c>
      <c r="N147" s="1">
        <v>100</v>
      </c>
      <c r="O147" s="1">
        <v>70</v>
      </c>
      <c r="P147" s="1">
        <v>37612.800000000003</v>
      </c>
      <c r="Q147" s="1">
        <v>33700</v>
      </c>
      <c r="R147" s="2">
        <v>44623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2075</v>
      </c>
      <c r="Z147" s="1">
        <v>2075</v>
      </c>
      <c r="AA147" s="1">
        <v>400</v>
      </c>
      <c r="AB147" s="1">
        <v>3777.6</v>
      </c>
      <c r="AC147" s="1">
        <v>500</v>
      </c>
      <c r="AD147" s="1">
        <v>4276.7</v>
      </c>
      <c r="AE147" s="1">
        <v>37612.800000000003</v>
      </c>
      <c r="AF147" s="1"/>
    </row>
    <row r="148" spans="2:32" x14ac:dyDescent="0.25">
      <c r="B148" s="1">
        <v>33700</v>
      </c>
      <c r="C148" s="2">
        <v>44644</v>
      </c>
      <c r="D148" s="1">
        <v>1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4100</v>
      </c>
      <c r="K148" s="1">
        <v>0</v>
      </c>
      <c r="L148" s="1">
        <v>1000</v>
      </c>
      <c r="M148" s="1">
        <v>5.5</v>
      </c>
      <c r="N148" s="1">
        <v>0</v>
      </c>
      <c r="O148" s="1">
        <v>0</v>
      </c>
      <c r="P148" s="1">
        <v>37612.800000000003</v>
      </c>
      <c r="Q148" s="1">
        <v>0</v>
      </c>
      <c r="R148" s="2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/>
    </row>
    <row r="149" spans="2:32" x14ac:dyDescent="0.25">
      <c r="B149" s="1">
        <v>33800</v>
      </c>
      <c r="C149" s="2">
        <v>44630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2200</v>
      </c>
      <c r="K149" s="1">
        <v>0</v>
      </c>
      <c r="L149" s="1">
        <v>1000</v>
      </c>
      <c r="M149" s="1">
        <v>7.1</v>
      </c>
      <c r="N149" s="1">
        <v>0</v>
      </c>
      <c r="O149" s="1">
        <v>0</v>
      </c>
      <c r="P149" s="1">
        <v>37612.800000000003</v>
      </c>
      <c r="Q149" s="1">
        <v>33800</v>
      </c>
      <c r="R149" s="2">
        <v>44630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1175</v>
      </c>
      <c r="Z149" s="1">
        <v>1175</v>
      </c>
      <c r="AA149" s="1">
        <v>1175</v>
      </c>
      <c r="AB149" s="1">
        <v>3572.75</v>
      </c>
      <c r="AC149" s="1">
        <v>1175</v>
      </c>
      <c r="AD149" s="1">
        <v>4552.6499999999996</v>
      </c>
      <c r="AE149" s="1">
        <v>37612.800000000003</v>
      </c>
      <c r="AF149" s="1"/>
    </row>
    <row r="150" spans="2:32" x14ac:dyDescent="0.25">
      <c r="B150" s="1">
        <v>33800</v>
      </c>
      <c r="C150" s="2">
        <v>44644</v>
      </c>
      <c r="D150" s="1">
        <v>6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4225</v>
      </c>
      <c r="K150" s="1">
        <v>75</v>
      </c>
      <c r="L150" s="1">
        <v>1000</v>
      </c>
      <c r="M150" s="1">
        <v>5.6</v>
      </c>
      <c r="N150" s="1">
        <v>75</v>
      </c>
      <c r="O150" s="1">
        <v>330</v>
      </c>
      <c r="P150" s="1">
        <v>37612.800000000003</v>
      </c>
      <c r="Q150" s="1">
        <v>0</v>
      </c>
      <c r="R150" s="2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/>
    </row>
    <row r="151" spans="2:32" x14ac:dyDescent="0.25">
      <c r="B151" s="1">
        <v>33800</v>
      </c>
      <c r="C151" s="2">
        <v>44651</v>
      </c>
      <c r="D151" s="1">
        <v>1</v>
      </c>
      <c r="E151" s="1">
        <v>1</v>
      </c>
      <c r="F151" s="1">
        <v>2</v>
      </c>
      <c r="G151" s="1">
        <v>31.01</v>
      </c>
      <c r="H151" s="1">
        <v>238.3</v>
      </c>
      <c r="I151" s="1">
        <v>-1177.2</v>
      </c>
      <c r="J151" s="1">
        <v>2750</v>
      </c>
      <c r="K151" s="1">
        <v>3475</v>
      </c>
      <c r="L151" s="1">
        <v>25</v>
      </c>
      <c r="M151" s="1">
        <v>222.4</v>
      </c>
      <c r="N151" s="1">
        <v>25</v>
      </c>
      <c r="O151" s="1">
        <v>239.95</v>
      </c>
      <c r="P151" s="1">
        <v>37612.800000000003</v>
      </c>
      <c r="Q151" s="1">
        <v>33800</v>
      </c>
      <c r="R151" s="2">
        <v>44651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2650</v>
      </c>
      <c r="Z151" s="1">
        <v>2475</v>
      </c>
      <c r="AA151" s="1">
        <v>450</v>
      </c>
      <c r="AB151" s="1">
        <v>2941.1</v>
      </c>
      <c r="AC151" s="1">
        <v>475</v>
      </c>
      <c r="AD151" s="1">
        <v>4606.55</v>
      </c>
      <c r="AE151" s="1">
        <v>37612.800000000003</v>
      </c>
      <c r="AF151" s="1"/>
    </row>
    <row r="152" spans="2:32" x14ac:dyDescent="0.25">
      <c r="B152" s="1">
        <v>33800</v>
      </c>
      <c r="C152" s="2">
        <v>44679</v>
      </c>
      <c r="D152" s="1">
        <v>2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1200</v>
      </c>
      <c r="L152" s="1">
        <v>0</v>
      </c>
      <c r="M152" s="1">
        <v>0</v>
      </c>
      <c r="N152" s="1">
        <v>25</v>
      </c>
      <c r="O152" s="1">
        <v>749</v>
      </c>
      <c r="P152" s="1">
        <v>37612.800000000003</v>
      </c>
      <c r="Q152" s="1">
        <v>33800</v>
      </c>
      <c r="R152" s="2">
        <v>44679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2375</v>
      </c>
      <c r="Z152" s="1">
        <v>1175</v>
      </c>
      <c r="AA152" s="1">
        <v>1175</v>
      </c>
      <c r="AB152" s="1">
        <v>3597.9</v>
      </c>
      <c r="AC152" s="1">
        <v>1175</v>
      </c>
      <c r="AD152" s="1">
        <v>5393.1</v>
      </c>
      <c r="AE152" s="1">
        <v>37612.800000000003</v>
      </c>
      <c r="AF152" s="1"/>
    </row>
    <row r="153" spans="2:32" x14ac:dyDescent="0.25">
      <c r="B153" s="1">
        <v>33800</v>
      </c>
      <c r="C153" s="2">
        <v>44623</v>
      </c>
      <c r="D153" s="1">
        <v>1</v>
      </c>
      <c r="E153" s="1">
        <v>1</v>
      </c>
      <c r="F153" s="1">
        <v>2</v>
      </c>
      <c r="G153" s="1">
        <v>36.54</v>
      </c>
      <c r="H153" s="1">
        <v>58.25</v>
      </c>
      <c r="I153" s="1">
        <v>-1121.1500000000001</v>
      </c>
      <c r="J153" s="1">
        <v>11525</v>
      </c>
      <c r="K153" s="1">
        <v>2425</v>
      </c>
      <c r="L153" s="1">
        <v>50</v>
      </c>
      <c r="M153" s="1">
        <v>64.5</v>
      </c>
      <c r="N153" s="1">
        <v>50</v>
      </c>
      <c r="O153" s="1">
        <v>75.150000000000006</v>
      </c>
      <c r="P153" s="1">
        <v>37612.800000000003</v>
      </c>
      <c r="Q153" s="1">
        <v>33800</v>
      </c>
      <c r="R153" s="2">
        <v>44623</v>
      </c>
      <c r="S153" s="1">
        <v>0</v>
      </c>
      <c r="T153" s="1">
        <v>0</v>
      </c>
      <c r="U153" s="1">
        <v>0</v>
      </c>
      <c r="V153" s="1">
        <v>0</v>
      </c>
      <c r="W153" s="1">
        <v>3853.65</v>
      </c>
      <c r="X153" s="1">
        <v>1019</v>
      </c>
      <c r="Y153" s="1">
        <v>2400</v>
      </c>
      <c r="Z153" s="1">
        <v>2400</v>
      </c>
      <c r="AA153" s="1">
        <v>475</v>
      </c>
      <c r="AB153" s="1">
        <v>3742.75</v>
      </c>
      <c r="AC153" s="1">
        <v>475</v>
      </c>
      <c r="AD153" s="1">
        <v>4086.35</v>
      </c>
      <c r="AE153" s="1">
        <v>37612.800000000003</v>
      </c>
      <c r="AF153" s="1"/>
    </row>
    <row r="154" spans="2:32" x14ac:dyDescent="0.25">
      <c r="B154" s="1">
        <v>33800</v>
      </c>
      <c r="C154" s="2">
        <v>44616</v>
      </c>
      <c r="D154" s="1">
        <v>1776</v>
      </c>
      <c r="E154" s="1">
        <v>1020</v>
      </c>
      <c r="F154" s="1">
        <v>35478</v>
      </c>
      <c r="G154" s="1">
        <v>44.8</v>
      </c>
      <c r="H154" s="1">
        <v>22.05</v>
      </c>
      <c r="I154" s="1">
        <v>-7.75</v>
      </c>
      <c r="J154" s="1">
        <v>3925</v>
      </c>
      <c r="K154" s="1">
        <v>14725</v>
      </c>
      <c r="L154" s="1">
        <v>275</v>
      </c>
      <c r="M154" s="1">
        <v>22</v>
      </c>
      <c r="N154" s="1">
        <v>25</v>
      </c>
      <c r="O154" s="1">
        <v>22.2</v>
      </c>
      <c r="P154" s="1">
        <v>37612.800000000003</v>
      </c>
      <c r="Q154" s="1">
        <v>33800</v>
      </c>
      <c r="R154" s="2">
        <v>44616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3675</v>
      </c>
      <c r="Z154" s="1">
        <v>2075</v>
      </c>
      <c r="AA154" s="1">
        <v>25</v>
      </c>
      <c r="AB154" s="1">
        <v>3670.85</v>
      </c>
      <c r="AC154" s="1">
        <v>25</v>
      </c>
      <c r="AD154" s="1">
        <v>3867.7</v>
      </c>
      <c r="AE154" s="1">
        <v>37612.800000000003</v>
      </c>
      <c r="AF154" s="1"/>
    </row>
    <row r="155" spans="2:32" x14ac:dyDescent="0.25">
      <c r="B155" s="1">
        <v>33800</v>
      </c>
      <c r="C155" s="2">
        <v>44637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2175</v>
      </c>
      <c r="K155" s="1">
        <v>0</v>
      </c>
      <c r="L155" s="1">
        <v>1000</v>
      </c>
      <c r="M155" s="1">
        <v>4.0999999999999996</v>
      </c>
      <c r="N155" s="1">
        <v>0</v>
      </c>
      <c r="O155" s="1">
        <v>0</v>
      </c>
      <c r="P155" s="1">
        <v>37612.800000000003</v>
      </c>
      <c r="Q155" s="1">
        <v>33800</v>
      </c>
      <c r="R155" s="2">
        <v>44637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1175</v>
      </c>
      <c r="AA155" s="1">
        <v>0</v>
      </c>
      <c r="AB155" s="1">
        <v>0</v>
      </c>
      <c r="AC155" s="1">
        <v>1175</v>
      </c>
      <c r="AD155" s="1">
        <v>5699.1</v>
      </c>
      <c r="AE155" s="1">
        <v>37612.800000000003</v>
      </c>
      <c r="AF155" s="1"/>
    </row>
    <row r="156" spans="2:32" x14ac:dyDescent="0.25">
      <c r="B156" s="1">
        <v>33900</v>
      </c>
      <c r="C156" s="2">
        <v>44630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2200</v>
      </c>
      <c r="K156" s="1">
        <v>0</v>
      </c>
      <c r="L156" s="1">
        <v>1000</v>
      </c>
      <c r="M156" s="1">
        <v>7.1</v>
      </c>
      <c r="N156" s="1">
        <v>0</v>
      </c>
      <c r="O156" s="1">
        <v>0</v>
      </c>
      <c r="P156" s="1">
        <v>37612.800000000003</v>
      </c>
      <c r="Q156" s="1">
        <v>33900</v>
      </c>
      <c r="R156" s="2">
        <v>44630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1175</v>
      </c>
      <c r="Z156" s="1">
        <v>1175</v>
      </c>
      <c r="AA156" s="1">
        <v>1175</v>
      </c>
      <c r="AB156" s="1">
        <v>3452.3</v>
      </c>
      <c r="AC156" s="1">
        <v>1175</v>
      </c>
      <c r="AD156" s="1">
        <v>4444.3999999999996</v>
      </c>
      <c r="AE156" s="1">
        <v>37612.800000000003</v>
      </c>
      <c r="AF156" s="1"/>
    </row>
    <row r="157" spans="2:32" x14ac:dyDescent="0.25">
      <c r="B157" s="1">
        <v>33900</v>
      </c>
      <c r="C157" s="2">
        <v>44637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2175</v>
      </c>
      <c r="K157" s="1">
        <v>0</v>
      </c>
      <c r="L157" s="1">
        <v>1000</v>
      </c>
      <c r="M157" s="1">
        <v>4.0999999999999996</v>
      </c>
      <c r="N157" s="1">
        <v>0</v>
      </c>
      <c r="O157" s="1">
        <v>0</v>
      </c>
      <c r="P157" s="1">
        <v>37612.800000000003</v>
      </c>
      <c r="Q157" s="1">
        <v>33900</v>
      </c>
      <c r="R157" s="2">
        <v>44637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1175</v>
      </c>
      <c r="AA157" s="1">
        <v>0</v>
      </c>
      <c r="AB157" s="1">
        <v>0</v>
      </c>
      <c r="AC157" s="1">
        <v>1175</v>
      </c>
      <c r="AD157" s="1">
        <v>5542.95</v>
      </c>
      <c r="AE157" s="1">
        <v>37612.800000000003</v>
      </c>
      <c r="AF157" s="1"/>
    </row>
    <row r="158" spans="2:32" x14ac:dyDescent="0.25">
      <c r="B158" s="1">
        <v>33900</v>
      </c>
      <c r="C158" s="2">
        <v>44644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2175</v>
      </c>
      <c r="K158" s="1">
        <v>0</v>
      </c>
      <c r="L158" s="1">
        <v>1000</v>
      </c>
      <c r="M158" s="1">
        <v>4.0999999999999996</v>
      </c>
      <c r="N158" s="1">
        <v>0</v>
      </c>
      <c r="O158" s="1">
        <v>0</v>
      </c>
      <c r="P158" s="1">
        <v>37612.800000000003</v>
      </c>
      <c r="Q158" s="1">
        <v>0</v>
      </c>
      <c r="R158" s="2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/>
    </row>
    <row r="159" spans="2:32" x14ac:dyDescent="0.25">
      <c r="B159" s="1">
        <v>33900</v>
      </c>
      <c r="C159" s="2">
        <v>44651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4875</v>
      </c>
      <c r="K159" s="1">
        <v>3475</v>
      </c>
      <c r="L159" s="1">
        <v>25</v>
      </c>
      <c r="M159" s="1">
        <v>223.05</v>
      </c>
      <c r="N159" s="1">
        <v>25</v>
      </c>
      <c r="O159" s="1">
        <v>253.1</v>
      </c>
      <c r="P159" s="1">
        <v>37612.800000000003</v>
      </c>
      <c r="Q159" s="1">
        <v>33900</v>
      </c>
      <c r="R159" s="2">
        <v>44651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2400</v>
      </c>
      <c r="Z159" s="1">
        <v>2400</v>
      </c>
      <c r="AA159" s="1">
        <v>500</v>
      </c>
      <c r="AB159" s="1">
        <v>3615.8</v>
      </c>
      <c r="AC159" s="1">
        <v>500</v>
      </c>
      <c r="AD159" s="1">
        <v>4278.75</v>
      </c>
      <c r="AE159" s="1">
        <v>37612.800000000003</v>
      </c>
      <c r="AF159" s="1"/>
    </row>
    <row r="160" spans="2:32" x14ac:dyDescent="0.25">
      <c r="B160" s="1">
        <v>33900</v>
      </c>
      <c r="C160" s="2">
        <v>44679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1200</v>
      </c>
      <c r="L160" s="1">
        <v>0</v>
      </c>
      <c r="M160" s="1">
        <v>0</v>
      </c>
      <c r="N160" s="1">
        <v>1175</v>
      </c>
      <c r="O160" s="1">
        <v>535</v>
      </c>
      <c r="P160" s="1">
        <v>37612.800000000003</v>
      </c>
      <c r="Q160" s="1">
        <v>33900</v>
      </c>
      <c r="R160" s="2">
        <v>44679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1550</v>
      </c>
      <c r="Z160" s="1">
        <v>1175</v>
      </c>
      <c r="AA160" s="1">
        <v>1175</v>
      </c>
      <c r="AB160" s="1">
        <v>3234.5</v>
      </c>
      <c r="AC160" s="1">
        <v>1175</v>
      </c>
      <c r="AD160" s="1">
        <v>5280.7</v>
      </c>
      <c r="AE160" s="1">
        <v>37612.800000000003</v>
      </c>
      <c r="AF160" s="1"/>
    </row>
    <row r="161" spans="2:32" x14ac:dyDescent="0.25">
      <c r="B161" s="1">
        <v>33900</v>
      </c>
      <c r="C161" s="2">
        <v>44616</v>
      </c>
      <c r="D161" s="1">
        <v>926</v>
      </c>
      <c r="E161" s="1">
        <v>554</v>
      </c>
      <c r="F161" s="1">
        <v>28749</v>
      </c>
      <c r="G161" s="1">
        <v>44.34</v>
      </c>
      <c r="H161" s="1">
        <v>23.65</v>
      </c>
      <c r="I161" s="1">
        <v>-6.4000000000000021</v>
      </c>
      <c r="J161" s="1">
        <v>9500</v>
      </c>
      <c r="K161" s="1">
        <v>11650</v>
      </c>
      <c r="L161" s="1">
        <v>125</v>
      </c>
      <c r="M161" s="1">
        <v>23.65</v>
      </c>
      <c r="N161" s="1">
        <v>50</v>
      </c>
      <c r="O161" s="1">
        <v>23.9</v>
      </c>
      <c r="P161" s="1">
        <v>37612.800000000003</v>
      </c>
      <c r="Q161" s="1">
        <v>33900</v>
      </c>
      <c r="R161" s="2">
        <v>44616</v>
      </c>
      <c r="S161" s="1">
        <v>4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2575</v>
      </c>
      <c r="Z161" s="1">
        <v>3250</v>
      </c>
      <c r="AA161" s="1">
        <v>500</v>
      </c>
      <c r="AB161" s="1">
        <v>3556.75</v>
      </c>
      <c r="AC161" s="1">
        <v>650</v>
      </c>
      <c r="AD161" s="1">
        <v>3843.5</v>
      </c>
      <c r="AE161" s="1">
        <v>37612.800000000003</v>
      </c>
      <c r="AF161" s="1"/>
    </row>
    <row r="162" spans="2:32" x14ac:dyDescent="0.25">
      <c r="B162" s="1">
        <v>33900</v>
      </c>
      <c r="C162" s="2">
        <v>44623</v>
      </c>
      <c r="D162" s="1">
        <v>8</v>
      </c>
      <c r="E162" s="1">
        <v>8</v>
      </c>
      <c r="F162" s="1">
        <v>30</v>
      </c>
      <c r="G162" s="1">
        <v>38.42</v>
      </c>
      <c r="H162" s="1">
        <v>80.650000000000006</v>
      </c>
      <c r="I162" s="1">
        <v>-1137.8499999999999</v>
      </c>
      <c r="J162" s="1">
        <v>12250</v>
      </c>
      <c r="K162" s="1">
        <v>3125</v>
      </c>
      <c r="L162" s="1">
        <v>25</v>
      </c>
      <c r="M162" s="1">
        <v>64.900000000000006</v>
      </c>
      <c r="N162" s="1">
        <v>25</v>
      </c>
      <c r="O162" s="1">
        <v>77.05</v>
      </c>
      <c r="P162" s="1">
        <v>37612.800000000003</v>
      </c>
      <c r="Q162" s="1">
        <v>33900</v>
      </c>
      <c r="R162" s="2">
        <v>44623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2150</v>
      </c>
      <c r="Z162" s="1">
        <v>2150</v>
      </c>
      <c r="AA162" s="1">
        <v>425</v>
      </c>
      <c r="AB162" s="1">
        <v>3587.85</v>
      </c>
      <c r="AC162" s="1">
        <v>425</v>
      </c>
      <c r="AD162" s="1">
        <v>4058.25</v>
      </c>
      <c r="AE162" s="1">
        <v>37612.800000000003</v>
      </c>
      <c r="AF162" s="1"/>
    </row>
    <row r="163" spans="2:32" x14ac:dyDescent="0.25">
      <c r="B163" s="1">
        <v>34000</v>
      </c>
      <c r="C163" s="2">
        <v>44630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5125</v>
      </c>
      <c r="K163" s="1">
        <v>275</v>
      </c>
      <c r="L163" s="1">
        <v>25</v>
      </c>
      <c r="M163" s="1">
        <v>16.05</v>
      </c>
      <c r="N163" s="1">
        <v>25</v>
      </c>
      <c r="O163" s="1">
        <v>248.9</v>
      </c>
      <c r="P163" s="1">
        <v>37612.800000000003</v>
      </c>
      <c r="Q163" s="1">
        <v>34000</v>
      </c>
      <c r="R163" s="2">
        <v>44630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1175</v>
      </c>
      <c r="Z163" s="1">
        <v>1175</v>
      </c>
      <c r="AA163" s="1">
        <v>1175</v>
      </c>
      <c r="AB163" s="1">
        <v>3413.8</v>
      </c>
      <c r="AC163" s="1">
        <v>1175</v>
      </c>
      <c r="AD163" s="1">
        <v>4283.3</v>
      </c>
      <c r="AE163" s="1">
        <v>37612.800000000003</v>
      </c>
      <c r="AF163" s="1"/>
    </row>
    <row r="164" spans="2:32" x14ac:dyDescent="0.25">
      <c r="B164" s="1">
        <v>34000</v>
      </c>
      <c r="C164" s="2">
        <v>44637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5300</v>
      </c>
      <c r="K164" s="1">
        <v>0</v>
      </c>
      <c r="L164" s="1">
        <v>100</v>
      </c>
      <c r="M164" s="1">
        <v>41</v>
      </c>
      <c r="N164" s="1">
        <v>0</v>
      </c>
      <c r="O164" s="1">
        <v>0</v>
      </c>
      <c r="P164" s="1">
        <v>37612.800000000003</v>
      </c>
      <c r="Q164" s="1">
        <v>34000</v>
      </c>
      <c r="R164" s="2">
        <v>44637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1175</v>
      </c>
      <c r="AA164" s="1">
        <v>0</v>
      </c>
      <c r="AB164" s="1">
        <v>0</v>
      </c>
      <c r="AC164" s="1">
        <v>1175</v>
      </c>
      <c r="AD164" s="1">
        <v>5494.6</v>
      </c>
      <c r="AE164" s="1">
        <v>37612.800000000003</v>
      </c>
      <c r="AF164" s="1"/>
    </row>
    <row r="165" spans="2:32" x14ac:dyDescent="0.25">
      <c r="B165" s="1">
        <v>34000</v>
      </c>
      <c r="C165" s="2">
        <v>44644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3125</v>
      </c>
      <c r="K165" s="1">
        <v>0</v>
      </c>
      <c r="L165" s="1">
        <v>25</v>
      </c>
      <c r="M165" s="1">
        <v>36.6</v>
      </c>
      <c r="N165" s="1">
        <v>0</v>
      </c>
      <c r="O165" s="1">
        <v>0</v>
      </c>
      <c r="P165" s="1">
        <v>37612.800000000003</v>
      </c>
      <c r="Q165" s="1">
        <v>0</v>
      </c>
      <c r="R165" s="2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/>
    </row>
    <row r="166" spans="2:32" x14ac:dyDescent="0.25">
      <c r="B166" s="1">
        <v>34000</v>
      </c>
      <c r="C166" s="2">
        <v>44651</v>
      </c>
      <c r="D166" s="1">
        <v>7546</v>
      </c>
      <c r="E166" s="1">
        <v>1005</v>
      </c>
      <c r="F166" s="1">
        <v>6090</v>
      </c>
      <c r="G166" s="1">
        <v>31.14</v>
      </c>
      <c r="H166" s="1">
        <v>256.7</v>
      </c>
      <c r="I166" s="1">
        <v>12.299999999999985</v>
      </c>
      <c r="J166" s="1">
        <v>14700</v>
      </c>
      <c r="K166" s="1">
        <v>8100</v>
      </c>
      <c r="L166" s="1">
        <v>25</v>
      </c>
      <c r="M166" s="1">
        <v>256.7</v>
      </c>
      <c r="N166" s="1">
        <v>25</v>
      </c>
      <c r="O166" s="1">
        <v>257.7</v>
      </c>
      <c r="P166" s="1">
        <v>37612.800000000003</v>
      </c>
      <c r="Q166" s="1">
        <v>34000</v>
      </c>
      <c r="R166" s="2">
        <v>44651</v>
      </c>
      <c r="S166" s="1">
        <v>47</v>
      </c>
      <c r="T166" s="1">
        <v>6</v>
      </c>
      <c r="U166" s="1">
        <v>29</v>
      </c>
      <c r="V166" s="1">
        <v>27.25</v>
      </c>
      <c r="W166" s="1">
        <v>4138.6499999999996</v>
      </c>
      <c r="X166" s="1">
        <v>326.79999999999973</v>
      </c>
      <c r="Y166" s="1">
        <v>3575</v>
      </c>
      <c r="Z166" s="1">
        <v>3150</v>
      </c>
      <c r="AA166" s="1">
        <v>500</v>
      </c>
      <c r="AB166" s="1">
        <v>3893.75</v>
      </c>
      <c r="AC166" s="1">
        <v>275</v>
      </c>
      <c r="AD166" s="1">
        <v>3971.65</v>
      </c>
      <c r="AE166" s="1">
        <v>37612.800000000003</v>
      </c>
      <c r="AF166" s="1"/>
    </row>
    <row r="167" spans="2:32" x14ac:dyDescent="0.25">
      <c r="B167" s="1">
        <v>34000</v>
      </c>
      <c r="C167" s="2">
        <v>44679</v>
      </c>
      <c r="D167" s="1">
        <v>281</v>
      </c>
      <c r="E167" s="1">
        <v>-5</v>
      </c>
      <c r="F167" s="1">
        <v>101</v>
      </c>
      <c r="G167" s="1">
        <v>28.69</v>
      </c>
      <c r="H167" s="1">
        <v>401.1</v>
      </c>
      <c r="I167" s="1">
        <v>29</v>
      </c>
      <c r="J167" s="1">
        <v>3275</v>
      </c>
      <c r="K167" s="1">
        <v>1400</v>
      </c>
      <c r="L167" s="1">
        <v>25</v>
      </c>
      <c r="M167" s="1">
        <v>385.55</v>
      </c>
      <c r="N167" s="1">
        <v>50</v>
      </c>
      <c r="O167" s="1">
        <v>424.7</v>
      </c>
      <c r="P167" s="1">
        <v>37612.800000000003</v>
      </c>
      <c r="Q167" s="1">
        <v>34000</v>
      </c>
      <c r="R167" s="2">
        <v>44679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1500</v>
      </c>
      <c r="Z167" s="1">
        <v>1425</v>
      </c>
      <c r="AA167" s="1">
        <v>225</v>
      </c>
      <c r="AB167" s="1">
        <v>4031.35</v>
      </c>
      <c r="AC167" s="1">
        <v>150</v>
      </c>
      <c r="AD167" s="1">
        <v>4538.75</v>
      </c>
      <c r="AE167" s="1">
        <v>37612.800000000003</v>
      </c>
      <c r="AF167" s="1"/>
    </row>
    <row r="168" spans="2:32" x14ac:dyDescent="0.25">
      <c r="B168" s="1">
        <v>34000</v>
      </c>
      <c r="C168" s="2">
        <v>44616</v>
      </c>
      <c r="D168" s="1">
        <v>36615</v>
      </c>
      <c r="E168" s="1">
        <v>16960</v>
      </c>
      <c r="F168" s="1">
        <v>304755</v>
      </c>
      <c r="G168" s="1">
        <v>43.92</v>
      </c>
      <c r="H168" s="1">
        <v>25.55</v>
      </c>
      <c r="I168" s="1">
        <v>-7.3499999999999979</v>
      </c>
      <c r="J168" s="1">
        <v>27350</v>
      </c>
      <c r="K168" s="1">
        <v>45500</v>
      </c>
      <c r="L168" s="1">
        <v>200</v>
      </c>
      <c r="M168" s="1">
        <v>25.5</v>
      </c>
      <c r="N168" s="1">
        <v>875</v>
      </c>
      <c r="O168" s="1">
        <v>25.6</v>
      </c>
      <c r="P168" s="1">
        <v>37612.800000000003</v>
      </c>
      <c r="Q168" s="1">
        <v>34000</v>
      </c>
      <c r="R168" s="2">
        <v>44616</v>
      </c>
      <c r="S168" s="1">
        <v>354</v>
      </c>
      <c r="T168" s="1">
        <v>-80</v>
      </c>
      <c r="U168" s="1">
        <v>248</v>
      </c>
      <c r="V168" s="1">
        <v>48</v>
      </c>
      <c r="W168" s="1">
        <v>3627.3</v>
      </c>
      <c r="X168" s="1">
        <v>100.55000000000018</v>
      </c>
      <c r="Y168" s="1">
        <v>8200</v>
      </c>
      <c r="Z168" s="1">
        <v>5525</v>
      </c>
      <c r="AA168" s="1">
        <v>125</v>
      </c>
      <c r="AB168" s="1">
        <v>3607.85</v>
      </c>
      <c r="AC168" s="1">
        <v>300</v>
      </c>
      <c r="AD168" s="1">
        <v>3627.3</v>
      </c>
      <c r="AE168" s="1">
        <v>37612.800000000003</v>
      </c>
      <c r="AF168" s="1"/>
    </row>
    <row r="169" spans="2:32" x14ac:dyDescent="0.25">
      <c r="B169" s="1">
        <v>34000</v>
      </c>
      <c r="C169" s="2">
        <v>44623</v>
      </c>
      <c r="D169" s="1">
        <v>759</v>
      </c>
      <c r="E169" s="1">
        <v>488</v>
      </c>
      <c r="F169" s="1">
        <v>5914</v>
      </c>
      <c r="G169" s="1">
        <v>37.799999999999997</v>
      </c>
      <c r="H169" s="1">
        <v>77.2</v>
      </c>
      <c r="I169" s="1">
        <v>-4.8499999999999943</v>
      </c>
      <c r="J169" s="1">
        <v>31275</v>
      </c>
      <c r="K169" s="1">
        <v>6750</v>
      </c>
      <c r="L169" s="1">
        <v>25</v>
      </c>
      <c r="M169" s="1">
        <v>75.599999999999994</v>
      </c>
      <c r="N169" s="1">
        <v>50</v>
      </c>
      <c r="O169" s="1">
        <v>77.25</v>
      </c>
      <c r="P169" s="1">
        <v>37612.800000000003</v>
      </c>
      <c r="Q169" s="1">
        <v>34000</v>
      </c>
      <c r="R169" s="2">
        <v>44623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2650</v>
      </c>
      <c r="Z169" s="1">
        <v>2625</v>
      </c>
      <c r="AA169" s="1">
        <v>525</v>
      </c>
      <c r="AB169" s="1">
        <v>3612.75</v>
      </c>
      <c r="AC169" s="1">
        <v>525</v>
      </c>
      <c r="AD169" s="1">
        <v>3803.45</v>
      </c>
      <c r="AE169" s="1">
        <v>37612.800000000003</v>
      </c>
      <c r="AF169" s="1"/>
    </row>
    <row r="170" spans="2:32" x14ac:dyDescent="0.25">
      <c r="B170" s="1">
        <v>34100</v>
      </c>
      <c r="C170" s="2">
        <v>44630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3375</v>
      </c>
      <c r="K170" s="1">
        <v>0</v>
      </c>
      <c r="L170" s="1">
        <v>1000</v>
      </c>
      <c r="M170" s="1">
        <v>8.1999999999999993</v>
      </c>
      <c r="N170" s="1">
        <v>0</v>
      </c>
      <c r="O170" s="1">
        <v>0</v>
      </c>
      <c r="P170" s="1">
        <v>37612.800000000003</v>
      </c>
      <c r="Q170" s="1">
        <v>34100</v>
      </c>
      <c r="R170" s="2">
        <v>44630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1175</v>
      </c>
      <c r="Z170" s="1">
        <v>1175</v>
      </c>
      <c r="AA170" s="1">
        <v>1175</v>
      </c>
      <c r="AB170" s="1">
        <v>3274.1</v>
      </c>
      <c r="AC170" s="1">
        <v>1175</v>
      </c>
      <c r="AD170" s="1">
        <v>4258.55</v>
      </c>
      <c r="AE170" s="1">
        <v>37612.800000000003</v>
      </c>
      <c r="AF170" s="1"/>
    </row>
    <row r="171" spans="2:32" x14ac:dyDescent="0.25">
      <c r="B171" s="1">
        <v>34100</v>
      </c>
      <c r="C171" s="2">
        <v>44616</v>
      </c>
      <c r="D171" s="1">
        <v>1699</v>
      </c>
      <c r="E171" s="1">
        <v>1263</v>
      </c>
      <c r="F171" s="1">
        <v>29637</v>
      </c>
      <c r="G171" s="1">
        <v>43.4</v>
      </c>
      <c r="H171" s="1">
        <v>27.2</v>
      </c>
      <c r="I171" s="1">
        <v>-7.5000000000000036</v>
      </c>
      <c r="J171" s="1">
        <v>21475</v>
      </c>
      <c r="K171" s="1">
        <v>8775</v>
      </c>
      <c r="L171" s="1">
        <v>50</v>
      </c>
      <c r="M171" s="1">
        <v>27.05</v>
      </c>
      <c r="N171" s="1">
        <v>25</v>
      </c>
      <c r="O171" s="1">
        <v>27.25</v>
      </c>
      <c r="P171" s="1">
        <v>37612.800000000003</v>
      </c>
      <c r="Q171" s="1">
        <v>34100</v>
      </c>
      <c r="R171" s="2">
        <v>44616</v>
      </c>
      <c r="S171" s="1">
        <v>3</v>
      </c>
      <c r="T171" s="1">
        <v>0</v>
      </c>
      <c r="U171" s="1">
        <v>1</v>
      </c>
      <c r="V171" s="1">
        <v>0</v>
      </c>
      <c r="W171" s="1">
        <v>3514</v>
      </c>
      <c r="X171" s="1">
        <v>-593.39999999999964</v>
      </c>
      <c r="Y171" s="1">
        <v>3875</v>
      </c>
      <c r="Z171" s="1">
        <v>2825</v>
      </c>
      <c r="AA171" s="1">
        <v>775</v>
      </c>
      <c r="AB171" s="1">
        <v>3425.8</v>
      </c>
      <c r="AC171" s="1">
        <v>550</v>
      </c>
      <c r="AD171" s="1">
        <v>3696.5</v>
      </c>
      <c r="AE171" s="1">
        <v>37612.800000000003</v>
      </c>
      <c r="AF171" s="1"/>
    </row>
    <row r="172" spans="2:32" x14ac:dyDescent="0.25">
      <c r="B172" s="1">
        <v>34100</v>
      </c>
      <c r="C172" s="2">
        <v>44651</v>
      </c>
      <c r="D172" s="1">
        <v>2</v>
      </c>
      <c r="E172" s="1">
        <v>2</v>
      </c>
      <c r="F172" s="1">
        <v>3</v>
      </c>
      <c r="G172" s="1">
        <v>31.01</v>
      </c>
      <c r="H172" s="1">
        <v>282.85000000000002</v>
      </c>
      <c r="I172" s="1">
        <v>-1258.0999999999999</v>
      </c>
      <c r="J172" s="1">
        <v>2700</v>
      </c>
      <c r="K172" s="1">
        <v>2975</v>
      </c>
      <c r="L172" s="1">
        <v>25</v>
      </c>
      <c r="M172" s="1">
        <v>252.6</v>
      </c>
      <c r="N172" s="1">
        <v>25</v>
      </c>
      <c r="O172" s="1">
        <v>270.95</v>
      </c>
      <c r="P172" s="1">
        <v>37612.800000000003</v>
      </c>
      <c r="Q172" s="1">
        <v>34100</v>
      </c>
      <c r="R172" s="2">
        <v>44651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2375</v>
      </c>
      <c r="Z172" s="1">
        <v>2500</v>
      </c>
      <c r="AA172" s="1">
        <v>475</v>
      </c>
      <c r="AB172" s="1">
        <v>3676.05</v>
      </c>
      <c r="AC172" s="1">
        <v>475</v>
      </c>
      <c r="AD172" s="1">
        <v>4123.95</v>
      </c>
      <c r="AE172" s="1">
        <v>37612.800000000003</v>
      </c>
      <c r="AF172" s="1"/>
    </row>
    <row r="173" spans="2:32" x14ac:dyDescent="0.25">
      <c r="B173" s="1">
        <v>34100</v>
      </c>
      <c r="C173" s="2">
        <v>44679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1200</v>
      </c>
      <c r="L173" s="1">
        <v>0</v>
      </c>
      <c r="M173" s="1">
        <v>0</v>
      </c>
      <c r="N173" s="1">
        <v>25</v>
      </c>
      <c r="O173" s="1">
        <v>799</v>
      </c>
      <c r="P173" s="1">
        <v>37612.800000000003</v>
      </c>
      <c r="Q173" s="1">
        <v>34100</v>
      </c>
      <c r="R173" s="2">
        <v>44679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1550</v>
      </c>
      <c r="Z173" s="1">
        <v>1175</v>
      </c>
      <c r="AA173" s="1">
        <v>1175</v>
      </c>
      <c r="AB173" s="1">
        <v>3054</v>
      </c>
      <c r="AC173" s="1">
        <v>1175</v>
      </c>
      <c r="AD173" s="1">
        <v>5040.3</v>
      </c>
      <c r="AE173" s="1">
        <v>37612.800000000003</v>
      </c>
      <c r="AF173" s="1"/>
    </row>
    <row r="174" spans="2:32" x14ac:dyDescent="0.25">
      <c r="B174" s="1">
        <v>34100</v>
      </c>
      <c r="C174" s="2">
        <v>44637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2175</v>
      </c>
      <c r="K174" s="1">
        <v>0</v>
      </c>
      <c r="L174" s="1">
        <v>1000</v>
      </c>
      <c r="M174" s="1">
        <v>4.0999999999999996</v>
      </c>
      <c r="N174" s="1">
        <v>0</v>
      </c>
      <c r="O174" s="1">
        <v>0</v>
      </c>
      <c r="P174" s="1">
        <v>37612.800000000003</v>
      </c>
      <c r="Q174" s="1">
        <v>34100</v>
      </c>
      <c r="R174" s="2">
        <v>44637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1175</v>
      </c>
      <c r="AA174" s="1">
        <v>0</v>
      </c>
      <c r="AB174" s="1">
        <v>0</v>
      </c>
      <c r="AC174" s="1">
        <v>1175</v>
      </c>
      <c r="AD174" s="1">
        <v>5393.9</v>
      </c>
      <c r="AE174" s="1">
        <v>37612.800000000003</v>
      </c>
      <c r="AF174" s="1"/>
    </row>
    <row r="175" spans="2:32" x14ac:dyDescent="0.25">
      <c r="B175" s="1">
        <v>34100</v>
      </c>
      <c r="C175" s="2">
        <v>44623</v>
      </c>
      <c r="D175" s="1">
        <v>8</v>
      </c>
      <c r="E175" s="1">
        <v>8</v>
      </c>
      <c r="F175" s="1">
        <v>74</v>
      </c>
      <c r="G175" s="1">
        <v>37.03</v>
      </c>
      <c r="H175" s="1">
        <v>93.3</v>
      </c>
      <c r="I175" s="1">
        <v>-1205.8499999999999</v>
      </c>
      <c r="J175" s="1">
        <v>13350</v>
      </c>
      <c r="K175" s="1">
        <v>2550</v>
      </c>
      <c r="L175" s="1">
        <v>50</v>
      </c>
      <c r="M175" s="1">
        <v>81</v>
      </c>
      <c r="N175" s="1">
        <v>50</v>
      </c>
      <c r="O175" s="1">
        <v>97.85</v>
      </c>
      <c r="P175" s="1">
        <v>37612.800000000003</v>
      </c>
      <c r="Q175" s="1">
        <v>34100</v>
      </c>
      <c r="R175" s="2">
        <v>44623</v>
      </c>
      <c r="S175" s="1">
        <v>0</v>
      </c>
      <c r="T175" s="1">
        <v>0</v>
      </c>
      <c r="U175" s="1">
        <v>0</v>
      </c>
      <c r="V175" s="1">
        <v>0</v>
      </c>
      <c r="W175" s="1">
        <v>3567.95</v>
      </c>
      <c r="X175" s="1">
        <v>911.19999999999982</v>
      </c>
      <c r="Y175" s="1">
        <v>2400</v>
      </c>
      <c r="Z175" s="1">
        <v>2400</v>
      </c>
      <c r="AA175" s="1">
        <v>475</v>
      </c>
      <c r="AB175" s="1">
        <v>3459.25</v>
      </c>
      <c r="AC175" s="1">
        <v>475</v>
      </c>
      <c r="AD175" s="1">
        <v>3809.05</v>
      </c>
      <c r="AE175" s="1">
        <v>37612.800000000003</v>
      </c>
      <c r="AF175" s="1"/>
    </row>
    <row r="176" spans="2:32" x14ac:dyDescent="0.25">
      <c r="B176" s="1">
        <v>34100</v>
      </c>
      <c r="C176" s="2">
        <v>44644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2175</v>
      </c>
      <c r="K176" s="1">
        <v>0</v>
      </c>
      <c r="L176" s="1">
        <v>1000</v>
      </c>
      <c r="M176" s="1">
        <v>4.0999999999999996</v>
      </c>
      <c r="N176" s="1">
        <v>0</v>
      </c>
      <c r="O176" s="1">
        <v>0</v>
      </c>
      <c r="P176" s="1">
        <v>37612.800000000003</v>
      </c>
      <c r="Q176" s="1">
        <v>0</v>
      </c>
      <c r="R176" s="2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/>
    </row>
    <row r="177" spans="2:32" x14ac:dyDescent="0.25">
      <c r="B177" s="1">
        <v>34200</v>
      </c>
      <c r="C177" s="2">
        <v>44630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3375</v>
      </c>
      <c r="K177" s="1">
        <v>0</v>
      </c>
      <c r="L177" s="1">
        <v>1000</v>
      </c>
      <c r="M177" s="1">
        <v>8.1999999999999993</v>
      </c>
      <c r="N177" s="1">
        <v>0</v>
      </c>
      <c r="O177" s="1">
        <v>0</v>
      </c>
      <c r="P177" s="1">
        <v>37612.800000000003</v>
      </c>
      <c r="Q177" s="1">
        <v>34200</v>
      </c>
      <c r="R177" s="2">
        <v>44630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1175</v>
      </c>
      <c r="Z177" s="1">
        <v>1175</v>
      </c>
      <c r="AA177" s="1">
        <v>1175</v>
      </c>
      <c r="AB177" s="1">
        <v>3181.55</v>
      </c>
      <c r="AC177" s="1">
        <v>1175</v>
      </c>
      <c r="AD177" s="1">
        <v>4132.25</v>
      </c>
      <c r="AE177" s="1">
        <v>37612.800000000003</v>
      </c>
      <c r="AF177" s="1"/>
    </row>
    <row r="178" spans="2:32" x14ac:dyDescent="0.25">
      <c r="B178" s="1">
        <v>34200</v>
      </c>
      <c r="C178" s="2">
        <v>44644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2175</v>
      </c>
      <c r="K178" s="1">
        <v>0</v>
      </c>
      <c r="L178" s="1">
        <v>1000</v>
      </c>
      <c r="M178" s="1">
        <v>4.0999999999999996</v>
      </c>
      <c r="N178" s="1">
        <v>0</v>
      </c>
      <c r="O178" s="1">
        <v>0</v>
      </c>
      <c r="P178" s="1">
        <v>37612.800000000003</v>
      </c>
      <c r="Q178" s="1">
        <v>0</v>
      </c>
      <c r="R178" s="2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/>
    </row>
    <row r="179" spans="2:32" x14ac:dyDescent="0.25">
      <c r="B179" s="1">
        <v>34200</v>
      </c>
      <c r="C179" s="2">
        <v>44651</v>
      </c>
      <c r="D179" s="1">
        <v>1</v>
      </c>
      <c r="E179" s="1">
        <v>0</v>
      </c>
      <c r="F179" s="1">
        <v>1</v>
      </c>
      <c r="G179" s="1">
        <v>31.18</v>
      </c>
      <c r="H179" s="1">
        <v>304</v>
      </c>
      <c r="I179" s="1">
        <v>29.5</v>
      </c>
      <c r="J179" s="1">
        <v>2800</v>
      </c>
      <c r="K179" s="1">
        <v>2975</v>
      </c>
      <c r="L179" s="1">
        <v>25</v>
      </c>
      <c r="M179" s="1">
        <v>265.64999999999998</v>
      </c>
      <c r="N179" s="1">
        <v>25</v>
      </c>
      <c r="O179" s="1">
        <v>289.55</v>
      </c>
      <c r="P179" s="1">
        <v>37612.800000000003</v>
      </c>
      <c r="Q179" s="1">
        <v>34200</v>
      </c>
      <c r="R179" s="2">
        <v>44651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2425</v>
      </c>
      <c r="Z179" s="1">
        <v>2450</v>
      </c>
      <c r="AA179" s="1">
        <v>525</v>
      </c>
      <c r="AB179" s="1">
        <v>3330.1</v>
      </c>
      <c r="AC179" s="1">
        <v>475</v>
      </c>
      <c r="AD179" s="1">
        <v>4040.25</v>
      </c>
      <c r="AE179" s="1">
        <v>37612.800000000003</v>
      </c>
      <c r="AF179" s="1"/>
    </row>
    <row r="180" spans="2:32" x14ac:dyDescent="0.25">
      <c r="B180" s="1">
        <v>34200</v>
      </c>
      <c r="C180" s="2">
        <v>44679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1200</v>
      </c>
      <c r="L180" s="1">
        <v>0</v>
      </c>
      <c r="M180" s="1">
        <v>0</v>
      </c>
      <c r="N180" s="1">
        <v>25</v>
      </c>
      <c r="O180" s="1">
        <v>799</v>
      </c>
      <c r="P180" s="1">
        <v>37612.800000000003</v>
      </c>
      <c r="Q180" s="1">
        <v>34200</v>
      </c>
      <c r="R180" s="2">
        <v>44679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1475</v>
      </c>
      <c r="Z180" s="1">
        <v>1175</v>
      </c>
      <c r="AA180" s="1">
        <v>1175</v>
      </c>
      <c r="AB180" s="1">
        <v>2939.95</v>
      </c>
      <c r="AC180" s="1">
        <v>1175</v>
      </c>
      <c r="AD180" s="1">
        <v>4944.8999999999996</v>
      </c>
      <c r="AE180" s="1">
        <v>37612.800000000003</v>
      </c>
      <c r="AF180" s="1"/>
    </row>
    <row r="181" spans="2:32" x14ac:dyDescent="0.25">
      <c r="B181" s="1">
        <v>34200</v>
      </c>
      <c r="C181" s="2">
        <v>44623</v>
      </c>
      <c r="D181" s="1">
        <v>5</v>
      </c>
      <c r="E181" s="1">
        <v>5</v>
      </c>
      <c r="F181" s="1">
        <v>51</v>
      </c>
      <c r="G181" s="1">
        <v>35.479999999999997</v>
      </c>
      <c r="H181" s="1">
        <v>91.7</v>
      </c>
      <c r="I181" s="1">
        <v>-1249</v>
      </c>
      <c r="J181" s="1">
        <v>13325</v>
      </c>
      <c r="K181" s="1">
        <v>3600</v>
      </c>
      <c r="L181" s="1">
        <v>25</v>
      </c>
      <c r="M181" s="1">
        <v>85.85</v>
      </c>
      <c r="N181" s="1">
        <v>50</v>
      </c>
      <c r="O181" s="1">
        <v>113.95</v>
      </c>
      <c r="P181" s="1">
        <v>37612.800000000003</v>
      </c>
      <c r="Q181" s="1">
        <v>34200</v>
      </c>
      <c r="R181" s="2">
        <v>44623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2150</v>
      </c>
      <c r="Z181" s="1">
        <v>2150</v>
      </c>
      <c r="AA181" s="1">
        <v>425</v>
      </c>
      <c r="AB181" s="1">
        <v>3267.35</v>
      </c>
      <c r="AC181" s="1">
        <v>425</v>
      </c>
      <c r="AD181" s="1">
        <v>3822</v>
      </c>
      <c r="AE181" s="1">
        <v>37612.800000000003</v>
      </c>
      <c r="AF181" s="1"/>
    </row>
    <row r="182" spans="2:32" x14ac:dyDescent="0.25">
      <c r="B182" s="1">
        <v>34200</v>
      </c>
      <c r="C182" s="2">
        <v>44616</v>
      </c>
      <c r="D182" s="1">
        <v>2007</v>
      </c>
      <c r="E182" s="1">
        <v>1614</v>
      </c>
      <c r="F182" s="1">
        <v>40353</v>
      </c>
      <c r="G182" s="1">
        <v>42.91</v>
      </c>
      <c r="H182" s="1">
        <v>29.3</v>
      </c>
      <c r="I182" s="1">
        <v>-7.1500000000000021</v>
      </c>
      <c r="J182" s="1">
        <v>45450</v>
      </c>
      <c r="K182" s="1">
        <v>20250</v>
      </c>
      <c r="L182" s="1">
        <v>25</v>
      </c>
      <c r="M182" s="1">
        <v>29.5</v>
      </c>
      <c r="N182" s="1">
        <v>50</v>
      </c>
      <c r="O182" s="1">
        <v>29.65</v>
      </c>
      <c r="P182" s="1">
        <v>37612.800000000003</v>
      </c>
      <c r="Q182" s="1">
        <v>34200</v>
      </c>
      <c r="R182" s="2">
        <v>44616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3625</v>
      </c>
      <c r="Z182" s="1">
        <v>1925</v>
      </c>
      <c r="AA182" s="1">
        <v>725</v>
      </c>
      <c r="AB182" s="1">
        <v>3329.35</v>
      </c>
      <c r="AC182" s="1">
        <v>25</v>
      </c>
      <c r="AD182" s="1">
        <v>3513.65</v>
      </c>
      <c r="AE182" s="1">
        <v>37612.800000000003</v>
      </c>
      <c r="AF182" s="1"/>
    </row>
    <row r="183" spans="2:32" x14ac:dyDescent="0.25">
      <c r="B183" s="1">
        <v>34200</v>
      </c>
      <c r="C183" s="2">
        <v>44637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2175</v>
      </c>
      <c r="K183" s="1">
        <v>0</v>
      </c>
      <c r="L183" s="1">
        <v>1000</v>
      </c>
      <c r="M183" s="1">
        <v>4.0999999999999996</v>
      </c>
      <c r="N183" s="1">
        <v>0</v>
      </c>
      <c r="O183" s="1">
        <v>0</v>
      </c>
      <c r="P183" s="1">
        <v>37612.800000000003</v>
      </c>
      <c r="Q183" s="1">
        <v>34200</v>
      </c>
      <c r="R183" s="2">
        <v>44637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1175</v>
      </c>
      <c r="AA183" s="1">
        <v>0</v>
      </c>
      <c r="AB183" s="1">
        <v>0</v>
      </c>
      <c r="AC183" s="1">
        <v>1175</v>
      </c>
      <c r="AD183" s="1">
        <v>5678.3</v>
      </c>
      <c r="AE183" s="1">
        <v>37612.800000000003</v>
      </c>
      <c r="AF183" s="1"/>
    </row>
    <row r="184" spans="2:32" x14ac:dyDescent="0.25">
      <c r="B184" s="1">
        <v>34300</v>
      </c>
      <c r="C184" s="2">
        <v>44630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3400</v>
      </c>
      <c r="K184" s="1">
        <v>0</v>
      </c>
      <c r="L184" s="1">
        <v>1000</v>
      </c>
      <c r="M184" s="1">
        <v>9.1999999999999993</v>
      </c>
      <c r="N184" s="1">
        <v>0</v>
      </c>
      <c r="O184" s="1">
        <v>0</v>
      </c>
      <c r="P184" s="1">
        <v>37612.800000000003</v>
      </c>
      <c r="Q184" s="1">
        <v>34300</v>
      </c>
      <c r="R184" s="2">
        <v>44630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1175</v>
      </c>
      <c r="Z184" s="1">
        <v>1175</v>
      </c>
      <c r="AA184" s="1">
        <v>1175</v>
      </c>
      <c r="AB184" s="1">
        <v>3090.6</v>
      </c>
      <c r="AC184" s="1">
        <v>1175</v>
      </c>
      <c r="AD184" s="1">
        <v>4005.15</v>
      </c>
      <c r="AE184" s="1">
        <v>37612.800000000003</v>
      </c>
      <c r="AF184" s="1"/>
    </row>
    <row r="185" spans="2:32" x14ac:dyDescent="0.25">
      <c r="B185" s="1">
        <v>34300</v>
      </c>
      <c r="C185" s="2">
        <v>44637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2175</v>
      </c>
      <c r="K185" s="1">
        <v>0</v>
      </c>
      <c r="L185" s="1">
        <v>1000</v>
      </c>
      <c r="M185" s="1">
        <v>4.0999999999999996</v>
      </c>
      <c r="N185" s="1">
        <v>0</v>
      </c>
      <c r="O185" s="1">
        <v>0</v>
      </c>
      <c r="P185" s="1">
        <v>37612.800000000003</v>
      </c>
      <c r="Q185" s="1">
        <v>34300</v>
      </c>
      <c r="R185" s="2">
        <v>44637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1175</v>
      </c>
      <c r="AA185" s="1">
        <v>0</v>
      </c>
      <c r="AB185" s="1">
        <v>0</v>
      </c>
      <c r="AC185" s="1">
        <v>1175</v>
      </c>
      <c r="AD185" s="1">
        <v>5103.6000000000004</v>
      </c>
      <c r="AE185" s="1">
        <v>37612.800000000003</v>
      </c>
      <c r="AF185" s="1"/>
    </row>
    <row r="186" spans="2:32" x14ac:dyDescent="0.25">
      <c r="B186" s="1">
        <v>34300</v>
      </c>
      <c r="C186" s="2">
        <v>44644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2175</v>
      </c>
      <c r="K186" s="1">
        <v>0</v>
      </c>
      <c r="L186" s="1">
        <v>1000</v>
      </c>
      <c r="M186" s="1">
        <v>4.0999999999999996</v>
      </c>
      <c r="N186" s="1">
        <v>0</v>
      </c>
      <c r="O186" s="1">
        <v>0</v>
      </c>
      <c r="P186" s="1">
        <v>37612.800000000003</v>
      </c>
      <c r="Q186" s="1">
        <v>0</v>
      </c>
      <c r="R186" s="2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/>
    </row>
    <row r="187" spans="2:32" x14ac:dyDescent="0.25">
      <c r="B187" s="1">
        <v>34300</v>
      </c>
      <c r="C187" s="2">
        <v>44651</v>
      </c>
      <c r="D187" s="1">
        <v>1</v>
      </c>
      <c r="E187" s="1">
        <v>1</v>
      </c>
      <c r="F187" s="1">
        <v>2</v>
      </c>
      <c r="G187" s="1">
        <v>30.48</v>
      </c>
      <c r="H187" s="1">
        <v>300.75</v>
      </c>
      <c r="I187" s="1">
        <v>-1327.55</v>
      </c>
      <c r="J187" s="1">
        <v>3875</v>
      </c>
      <c r="K187" s="1">
        <v>2975</v>
      </c>
      <c r="L187" s="1">
        <v>25</v>
      </c>
      <c r="M187" s="1">
        <v>274.85000000000002</v>
      </c>
      <c r="N187" s="1">
        <v>25</v>
      </c>
      <c r="O187" s="1">
        <v>304.55</v>
      </c>
      <c r="P187" s="1">
        <v>37612.800000000003</v>
      </c>
      <c r="Q187" s="1">
        <v>34300</v>
      </c>
      <c r="R187" s="2">
        <v>44651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2375</v>
      </c>
      <c r="Z187" s="1">
        <v>2375</v>
      </c>
      <c r="AA187" s="1">
        <v>475</v>
      </c>
      <c r="AB187" s="1">
        <v>3229.45</v>
      </c>
      <c r="AC187" s="1">
        <v>475</v>
      </c>
      <c r="AD187" s="1">
        <v>3934.05</v>
      </c>
      <c r="AE187" s="1">
        <v>37612.800000000003</v>
      </c>
      <c r="AF187" s="1"/>
    </row>
    <row r="188" spans="2:32" x14ac:dyDescent="0.25">
      <c r="B188" s="1">
        <v>34300</v>
      </c>
      <c r="C188" s="2">
        <v>44679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1200</v>
      </c>
      <c r="L188" s="1">
        <v>0</v>
      </c>
      <c r="M188" s="1">
        <v>0</v>
      </c>
      <c r="N188" s="1">
        <v>25</v>
      </c>
      <c r="O188" s="1">
        <v>799</v>
      </c>
      <c r="P188" s="1">
        <v>37612.800000000003</v>
      </c>
      <c r="Q188" s="1">
        <v>34300</v>
      </c>
      <c r="R188" s="2">
        <v>44679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2375</v>
      </c>
      <c r="Z188" s="1">
        <v>1175</v>
      </c>
      <c r="AA188" s="1">
        <v>1175</v>
      </c>
      <c r="AB188" s="1">
        <v>3088.65</v>
      </c>
      <c r="AC188" s="1">
        <v>1175</v>
      </c>
      <c r="AD188" s="1">
        <v>4834.6499999999996</v>
      </c>
      <c r="AE188" s="1">
        <v>37612.800000000003</v>
      </c>
      <c r="AF188" s="1"/>
    </row>
    <row r="189" spans="2:32" x14ac:dyDescent="0.25">
      <c r="B189" s="1">
        <v>34300</v>
      </c>
      <c r="C189" s="2">
        <v>44616</v>
      </c>
      <c r="D189" s="1">
        <v>1838</v>
      </c>
      <c r="E189" s="1">
        <v>828</v>
      </c>
      <c r="F189" s="1">
        <v>38353</v>
      </c>
      <c r="G189" s="1">
        <v>42.46</v>
      </c>
      <c r="H189" s="1">
        <v>31.9</v>
      </c>
      <c r="I189" s="1">
        <v>-6.9500000000000028</v>
      </c>
      <c r="J189" s="1">
        <v>73050</v>
      </c>
      <c r="K189" s="1">
        <v>15125</v>
      </c>
      <c r="L189" s="1">
        <v>50</v>
      </c>
      <c r="M189" s="1">
        <v>31.6</v>
      </c>
      <c r="N189" s="1">
        <v>50</v>
      </c>
      <c r="O189" s="1">
        <v>31.95</v>
      </c>
      <c r="P189" s="1">
        <v>37612.800000000003</v>
      </c>
      <c r="Q189" s="1">
        <v>34300</v>
      </c>
      <c r="R189" s="2">
        <v>44616</v>
      </c>
      <c r="S189" s="1">
        <v>1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2325</v>
      </c>
      <c r="Z189" s="1">
        <v>2150</v>
      </c>
      <c r="AA189" s="1">
        <v>25</v>
      </c>
      <c r="AB189" s="1">
        <v>3210.15</v>
      </c>
      <c r="AC189" s="1">
        <v>25</v>
      </c>
      <c r="AD189" s="1">
        <v>3435.15</v>
      </c>
      <c r="AE189" s="1">
        <v>37612.800000000003</v>
      </c>
      <c r="AF189" s="1"/>
    </row>
    <row r="190" spans="2:32" x14ac:dyDescent="0.25">
      <c r="B190" s="1">
        <v>34300</v>
      </c>
      <c r="C190" s="2">
        <v>44623</v>
      </c>
      <c r="D190" s="1">
        <v>5</v>
      </c>
      <c r="E190" s="1">
        <v>5</v>
      </c>
      <c r="F190" s="1">
        <v>18</v>
      </c>
      <c r="G190" s="1">
        <v>37.270000000000003</v>
      </c>
      <c r="H190" s="1">
        <v>106.05</v>
      </c>
      <c r="I190" s="1">
        <v>-1277.05</v>
      </c>
      <c r="J190" s="1">
        <v>12725</v>
      </c>
      <c r="K190" s="1">
        <v>3600</v>
      </c>
      <c r="L190" s="1">
        <v>25</v>
      </c>
      <c r="M190" s="1">
        <v>87.75</v>
      </c>
      <c r="N190" s="1">
        <v>50</v>
      </c>
      <c r="O190" s="1">
        <v>111.7</v>
      </c>
      <c r="P190" s="1">
        <v>37612.800000000003</v>
      </c>
      <c r="Q190" s="1">
        <v>34300</v>
      </c>
      <c r="R190" s="2">
        <v>44623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2075</v>
      </c>
      <c r="Z190" s="1">
        <v>2075</v>
      </c>
      <c r="AA190" s="1">
        <v>400</v>
      </c>
      <c r="AB190" s="1">
        <v>3194.65</v>
      </c>
      <c r="AC190" s="1">
        <v>400</v>
      </c>
      <c r="AD190" s="1">
        <v>3696</v>
      </c>
      <c r="AE190" s="1">
        <v>37612.800000000003</v>
      </c>
      <c r="AF190" s="1"/>
    </row>
    <row r="191" spans="2:32" x14ac:dyDescent="0.25">
      <c r="B191" s="1">
        <v>34400</v>
      </c>
      <c r="C191" s="2">
        <v>44630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3375</v>
      </c>
      <c r="K191" s="1">
        <v>0</v>
      </c>
      <c r="L191" s="1">
        <v>1000</v>
      </c>
      <c r="M191" s="1">
        <v>10.199999999999999</v>
      </c>
      <c r="N191" s="1">
        <v>0</v>
      </c>
      <c r="O191" s="1">
        <v>0</v>
      </c>
      <c r="P191" s="1">
        <v>37612.800000000003</v>
      </c>
      <c r="Q191" s="1">
        <v>34400</v>
      </c>
      <c r="R191" s="2">
        <v>44630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1175</v>
      </c>
      <c r="Z191" s="1">
        <v>1175</v>
      </c>
      <c r="AA191" s="1">
        <v>1175</v>
      </c>
      <c r="AB191" s="1">
        <v>2887.6</v>
      </c>
      <c r="AC191" s="1">
        <v>1175</v>
      </c>
      <c r="AD191" s="1">
        <v>3923.4</v>
      </c>
      <c r="AE191" s="1">
        <v>37612.800000000003</v>
      </c>
      <c r="AF191" s="1"/>
    </row>
    <row r="192" spans="2:32" x14ac:dyDescent="0.25">
      <c r="B192" s="1">
        <v>34400</v>
      </c>
      <c r="C192" s="2">
        <v>44616</v>
      </c>
      <c r="D192" s="1">
        <v>1983</v>
      </c>
      <c r="E192" s="1">
        <v>1560</v>
      </c>
      <c r="F192" s="1">
        <v>44207</v>
      </c>
      <c r="G192" s="1">
        <v>42.01</v>
      </c>
      <c r="H192" s="1">
        <v>34</v>
      </c>
      <c r="I192" s="1">
        <v>-10.299999999999995</v>
      </c>
      <c r="J192" s="1">
        <v>76675</v>
      </c>
      <c r="K192" s="1">
        <v>15075</v>
      </c>
      <c r="L192" s="1">
        <v>150</v>
      </c>
      <c r="M192" s="1">
        <v>34.1</v>
      </c>
      <c r="N192" s="1">
        <v>25</v>
      </c>
      <c r="O192" s="1">
        <v>34.4</v>
      </c>
      <c r="P192" s="1">
        <v>37612.800000000003</v>
      </c>
      <c r="Q192" s="1">
        <v>34400</v>
      </c>
      <c r="R192" s="2">
        <v>44616</v>
      </c>
      <c r="S192" s="1">
        <v>4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3900</v>
      </c>
      <c r="Z192" s="1">
        <v>3100</v>
      </c>
      <c r="AA192" s="1">
        <v>775</v>
      </c>
      <c r="AB192" s="1">
        <v>3133.6</v>
      </c>
      <c r="AC192" s="1">
        <v>175</v>
      </c>
      <c r="AD192" s="1">
        <v>3311.25</v>
      </c>
      <c r="AE192" s="1">
        <v>37612.800000000003</v>
      </c>
      <c r="AF192" s="1"/>
    </row>
    <row r="193" spans="2:32" x14ac:dyDescent="0.25">
      <c r="B193" s="1">
        <v>34400</v>
      </c>
      <c r="C193" s="2">
        <v>44644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2175</v>
      </c>
      <c r="K193" s="1">
        <v>0</v>
      </c>
      <c r="L193" s="1">
        <v>1000</v>
      </c>
      <c r="M193" s="1">
        <v>4.0999999999999996</v>
      </c>
      <c r="N193" s="1">
        <v>0</v>
      </c>
      <c r="O193" s="1">
        <v>0</v>
      </c>
      <c r="P193" s="1">
        <v>37612.800000000003</v>
      </c>
      <c r="Q193" s="1">
        <v>0</v>
      </c>
      <c r="R193" s="2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/>
    </row>
    <row r="194" spans="2:32" x14ac:dyDescent="0.25">
      <c r="B194" s="1">
        <v>34400</v>
      </c>
      <c r="C194" s="2">
        <v>44651</v>
      </c>
      <c r="D194" s="1">
        <v>2</v>
      </c>
      <c r="E194" s="1">
        <v>1</v>
      </c>
      <c r="F194" s="1">
        <v>2</v>
      </c>
      <c r="G194" s="1">
        <v>30.83</v>
      </c>
      <c r="H194" s="1">
        <v>328.2</v>
      </c>
      <c r="I194" s="1">
        <v>44.399999999999977</v>
      </c>
      <c r="J194" s="1">
        <v>2725</v>
      </c>
      <c r="K194" s="1">
        <v>2975</v>
      </c>
      <c r="L194" s="1">
        <v>25</v>
      </c>
      <c r="M194" s="1">
        <v>295.75</v>
      </c>
      <c r="N194" s="1">
        <v>25</v>
      </c>
      <c r="O194" s="1">
        <v>316.3</v>
      </c>
      <c r="P194" s="1">
        <v>37612.800000000003</v>
      </c>
      <c r="Q194" s="1">
        <v>34400</v>
      </c>
      <c r="R194" s="2">
        <v>44651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2625</v>
      </c>
      <c r="Z194" s="1">
        <v>2800</v>
      </c>
      <c r="AA194" s="1">
        <v>500</v>
      </c>
      <c r="AB194" s="1">
        <v>3224.6</v>
      </c>
      <c r="AC194" s="1">
        <v>475</v>
      </c>
      <c r="AD194" s="1">
        <v>3876.05</v>
      </c>
      <c r="AE194" s="1">
        <v>37612.800000000003</v>
      </c>
      <c r="AF194" s="1"/>
    </row>
    <row r="195" spans="2:32" x14ac:dyDescent="0.25">
      <c r="B195" s="1">
        <v>34400</v>
      </c>
      <c r="C195" s="2">
        <v>44679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1200</v>
      </c>
      <c r="L195" s="1">
        <v>0</v>
      </c>
      <c r="M195" s="1">
        <v>0</v>
      </c>
      <c r="N195" s="1">
        <v>1175</v>
      </c>
      <c r="O195" s="1">
        <v>628.5</v>
      </c>
      <c r="P195" s="1">
        <v>37612.800000000003</v>
      </c>
      <c r="Q195" s="1">
        <v>34400</v>
      </c>
      <c r="R195" s="2">
        <v>44679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2375</v>
      </c>
      <c r="Z195" s="1">
        <v>1175</v>
      </c>
      <c r="AA195" s="1">
        <v>1175</v>
      </c>
      <c r="AB195" s="1">
        <v>2964.1</v>
      </c>
      <c r="AC195" s="1">
        <v>1175</v>
      </c>
      <c r="AD195" s="1">
        <v>4738.8</v>
      </c>
      <c r="AE195" s="1">
        <v>37612.800000000003</v>
      </c>
      <c r="AF195" s="1"/>
    </row>
    <row r="196" spans="2:32" x14ac:dyDescent="0.25">
      <c r="B196" s="1">
        <v>34400</v>
      </c>
      <c r="C196" s="2">
        <v>44623</v>
      </c>
      <c r="D196" s="1">
        <v>8</v>
      </c>
      <c r="E196" s="1">
        <v>8</v>
      </c>
      <c r="F196" s="1">
        <v>33</v>
      </c>
      <c r="G196" s="1">
        <v>35.86</v>
      </c>
      <c r="H196" s="1">
        <v>107.55</v>
      </c>
      <c r="I196" s="1">
        <v>-1318.75</v>
      </c>
      <c r="J196" s="1">
        <v>12775</v>
      </c>
      <c r="K196" s="1">
        <v>2950</v>
      </c>
      <c r="L196" s="1">
        <v>50</v>
      </c>
      <c r="M196" s="1">
        <v>99.05</v>
      </c>
      <c r="N196" s="1">
        <v>50</v>
      </c>
      <c r="O196" s="1">
        <v>104.1</v>
      </c>
      <c r="P196" s="1">
        <v>37612.800000000003</v>
      </c>
      <c r="Q196" s="1">
        <v>34400</v>
      </c>
      <c r="R196" s="2">
        <v>44623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2075</v>
      </c>
      <c r="Z196" s="1">
        <v>2075</v>
      </c>
      <c r="AA196" s="1">
        <v>400</v>
      </c>
      <c r="AB196" s="1">
        <v>3100.25</v>
      </c>
      <c r="AC196" s="1">
        <v>400</v>
      </c>
      <c r="AD196" s="1">
        <v>3598.6</v>
      </c>
      <c r="AE196" s="1">
        <v>37612.800000000003</v>
      </c>
      <c r="AF196" s="1"/>
    </row>
    <row r="197" spans="2:32" x14ac:dyDescent="0.25">
      <c r="B197" s="1">
        <v>34400</v>
      </c>
      <c r="C197" s="2">
        <v>44637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2175</v>
      </c>
      <c r="K197" s="1">
        <v>0</v>
      </c>
      <c r="L197" s="1">
        <v>1000</v>
      </c>
      <c r="M197" s="1">
        <v>4.0999999999999996</v>
      </c>
      <c r="N197" s="1">
        <v>0</v>
      </c>
      <c r="O197" s="1">
        <v>0</v>
      </c>
      <c r="P197" s="1">
        <v>37612.800000000003</v>
      </c>
      <c r="Q197" s="1">
        <v>34400</v>
      </c>
      <c r="R197" s="2">
        <v>44637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1175</v>
      </c>
      <c r="AA197" s="1">
        <v>0</v>
      </c>
      <c r="AB197" s="1">
        <v>0</v>
      </c>
      <c r="AC197" s="1">
        <v>1175</v>
      </c>
      <c r="AD197" s="1">
        <v>5459.2</v>
      </c>
      <c r="AE197" s="1">
        <v>37612.800000000003</v>
      </c>
      <c r="AF197" s="1"/>
    </row>
    <row r="198" spans="2:32" x14ac:dyDescent="0.25">
      <c r="B198" s="1">
        <v>34500</v>
      </c>
      <c r="C198" s="2">
        <v>44630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5425</v>
      </c>
      <c r="K198" s="1">
        <v>0</v>
      </c>
      <c r="L198" s="1">
        <v>25</v>
      </c>
      <c r="M198" s="1">
        <v>37.299999999999997</v>
      </c>
      <c r="N198" s="1">
        <v>0</v>
      </c>
      <c r="O198" s="1">
        <v>0</v>
      </c>
      <c r="P198" s="1">
        <v>37612.800000000003</v>
      </c>
      <c r="Q198" s="1">
        <v>34500</v>
      </c>
      <c r="R198" s="2">
        <v>44630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1175</v>
      </c>
      <c r="Z198" s="1">
        <v>1175</v>
      </c>
      <c r="AA198" s="1">
        <v>1175</v>
      </c>
      <c r="AB198" s="1">
        <v>2915.35</v>
      </c>
      <c r="AC198" s="1">
        <v>1175</v>
      </c>
      <c r="AD198" s="1">
        <v>3790.25</v>
      </c>
      <c r="AE198" s="1">
        <v>37612.800000000003</v>
      </c>
      <c r="AF198" s="1"/>
    </row>
    <row r="199" spans="2:32" x14ac:dyDescent="0.25">
      <c r="B199" s="1">
        <v>34500</v>
      </c>
      <c r="C199" s="2">
        <v>44623</v>
      </c>
      <c r="D199" s="1">
        <v>539</v>
      </c>
      <c r="E199" s="1">
        <v>190</v>
      </c>
      <c r="F199" s="1">
        <v>3413</v>
      </c>
      <c r="G199" s="1">
        <v>36.58</v>
      </c>
      <c r="H199" s="1">
        <v>106.1</v>
      </c>
      <c r="I199" s="1">
        <v>-25.450000000000017</v>
      </c>
      <c r="J199" s="1">
        <v>27175</v>
      </c>
      <c r="K199" s="1">
        <v>6275</v>
      </c>
      <c r="L199" s="1">
        <v>25</v>
      </c>
      <c r="M199" s="1">
        <v>105.55</v>
      </c>
      <c r="N199" s="1">
        <v>25</v>
      </c>
      <c r="O199" s="1">
        <v>106.3</v>
      </c>
      <c r="P199" s="1">
        <v>37612.800000000003</v>
      </c>
      <c r="Q199" s="1">
        <v>34500</v>
      </c>
      <c r="R199" s="2">
        <v>44623</v>
      </c>
      <c r="S199" s="1">
        <v>1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2675</v>
      </c>
      <c r="Z199" s="1">
        <v>2675</v>
      </c>
      <c r="AA199" s="1">
        <v>525</v>
      </c>
      <c r="AB199" s="1">
        <v>3057.4</v>
      </c>
      <c r="AC199" s="1">
        <v>525</v>
      </c>
      <c r="AD199" s="1">
        <v>3496.85</v>
      </c>
      <c r="AE199" s="1">
        <v>37612.800000000003</v>
      </c>
      <c r="AF199" s="1"/>
    </row>
    <row r="200" spans="2:32" x14ac:dyDescent="0.25">
      <c r="B200" s="1">
        <v>34500</v>
      </c>
      <c r="C200" s="2">
        <v>44644</v>
      </c>
      <c r="D200" s="1">
        <v>40</v>
      </c>
      <c r="E200" s="1">
        <v>0</v>
      </c>
      <c r="F200" s="1">
        <v>12</v>
      </c>
      <c r="G200" s="1">
        <v>29.42</v>
      </c>
      <c r="H200" s="1">
        <v>240</v>
      </c>
      <c r="I200" s="1">
        <v>-210</v>
      </c>
      <c r="J200" s="1">
        <v>4175</v>
      </c>
      <c r="K200" s="1">
        <v>1300</v>
      </c>
      <c r="L200" s="1">
        <v>225</v>
      </c>
      <c r="M200" s="1">
        <v>225.7</v>
      </c>
      <c r="N200" s="1">
        <v>500</v>
      </c>
      <c r="O200" s="1">
        <v>309.89999999999998</v>
      </c>
      <c r="P200" s="1">
        <v>37612.800000000003</v>
      </c>
      <c r="Q200" s="1">
        <v>0</v>
      </c>
      <c r="R200" s="2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/>
    </row>
    <row r="201" spans="2:32" x14ac:dyDescent="0.25">
      <c r="B201" s="1">
        <v>34500</v>
      </c>
      <c r="C201" s="2">
        <v>44651</v>
      </c>
      <c r="D201" s="1">
        <v>2543</v>
      </c>
      <c r="E201" s="1">
        <v>134</v>
      </c>
      <c r="F201" s="1">
        <v>2454</v>
      </c>
      <c r="G201" s="1">
        <v>30.51</v>
      </c>
      <c r="H201" s="1">
        <v>322.45</v>
      </c>
      <c r="I201" s="1">
        <v>15.849999999999966</v>
      </c>
      <c r="J201" s="1">
        <v>10075</v>
      </c>
      <c r="K201" s="1">
        <v>8650</v>
      </c>
      <c r="L201" s="1">
        <v>25</v>
      </c>
      <c r="M201" s="1">
        <v>322.5</v>
      </c>
      <c r="N201" s="1">
        <v>25</v>
      </c>
      <c r="O201" s="1">
        <v>324.25</v>
      </c>
      <c r="P201" s="1">
        <v>37612.800000000003</v>
      </c>
      <c r="Q201" s="1">
        <v>34500</v>
      </c>
      <c r="R201" s="2">
        <v>44651</v>
      </c>
      <c r="S201" s="1">
        <v>6</v>
      </c>
      <c r="T201" s="1">
        <v>0</v>
      </c>
      <c r="U201" s="1">
        <v>5</v>
      </c>
      <c r="V201" s="1">
        <v>24.85</v>
      </c>
      <c r="W201" s="1">
        <v>3650</v>
      </c>
      <c r="X201" s="1">
        <v>-230</v>
      </c>
      <c r="Y201" s="1">
        <v>3675</v>
      </c>
      <c r="Z201" s="1">
        <v>2975</v>
      </c>
      <c r="AA201" s="1">
        <v>425</v>
      </c>
      <c r="AB201" s="1">
        <v>3500.65</v>
      </c>
      <c r="AC201" s="1">
        <v>50</v>
      </c>
      <c r="AD201" s="1">
        <v>3563.5</v>
      </c>
      <c r="AE201" s="1">
        <v>37612.800000000003</v>
      </c>
      <c r="AF201" s="1"/>
    </row>
    <row r="202" spans="2:32" x14ac:dyDescent="0.25">
      <c r="B202" s="1">
        <v>34500</v>
      </c>
      <c r="C202" s="2">
        <v>44679</v>
      </c>
      <c r="D202" s="1">
        <v>54</v>
      </c>
      <c r="E202" s="1">
        <v>5</v>
      </c>
      <c r="F202" s="1">
        <v>35</v>
      </c>
      <c r="G202" s="1">
        <v>28.54</v>
      </c>
      <c r="H202" s="1">
        <v>472.75</v>
      </c>
      <c r="I202" s="1">
        <v>33.899999999999977</v>
      </c>
      <c r="J202" s="1">
        <v>2925</v>
      </c>
      <c r="K202" s="1">
        <v>425</v>
      </c>
      <c r="L202" s="1">
        <v>50</v>
      </c>
      <c r="M202" s="1">
        <v>458.6</v>
      </c>
      <c r="N202" s="1">
        <v>25</v>
      </c>
      <c r="O202" s="1">
        <v>499.65</v>
      </c>
      <c r="P202" s="1">
        <v>37612.800000000003</v>
      </c>
      <c r="Q202" s="1">
        <v>34500</v>
      </c>
      <c r="R202" s="2">
        <v>44679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1475</v>
      </c>
      <c r="Z202" s="1">
        <v>1550</v>
      </c>
      <c r="AA202" s="1">
        <v>25</v>
      </c>
      <c r="AB202" s="1">
        <v>2938.55</v>
      </c>
      <c r="AC202" s="1">
        <v>25</v>
      </c>
      <c r="AD202" s="1">
        <v>4254.8500000000004</v>
      </c>
      <c r="AE202" s="1">
        <v>37612.800000000003</v>
      </c>
      <c r="AF202" s="1"/>
    </row>
    <row r="203" spans="2:32" x14ac:dyDescent="0.25">
      <c r="B203" s="1">
        <v>34500</v>
      </c>
      <c r="C203" s="2">
        <v>44742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575</v>
      </c>
      <c r="K203" s="1">
        <v>0</v>
      </c>
      <c r="L203" s="1">
        <v>25</v>
      </c>
      <c r="M203" s="1">
        <v>72</v>
      </c>
      <c r="N203" s="1">
        <v>0</v>
      </c>
      <c r="O203" s="1">
        <v>0</v>
      </c>
      <c r="P203" s="1">
        <v>37612.800000000003</v>
      </c>
      <c r="Q203" s="1">
        <v>0</v>
      </c>
      <c r="R203" s="2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/>
    </row>
    <row r="204" spans="2:32" x14ac:dyDescent="0.25">
      <c r="B204" s="1">
        <v>34500</v>
      </c>
      <c r="C204" s="2">
        <v>44833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1225</v>
      </c>
      <c r="K204" s="1">
        <v>0</v>
      </c>
      <c r="L204" s="1">
        <v>25</v>
      </c>
      <c r="M204" s="1">
        <v>100</v>
      </c>
      <c r="N204" s="1">
        <v>0</v>
      </c>
      <c r="O204" s="1">
        <v>0</v>
      </c>
      <c r="P204" s="1">
        <v>37612.800000000003</v>
      </c>
      <c r="Q204" s="1">
        <v>0</v>
      </c>
      <c r="R204" s="2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/>
    </row>
    <row r="205" spans="2:32" x14ac:dyDescent="0.25">
      <c r="B205" s="1">
        <v>34500</v>
      </c>
      <c r="C205" s="2">
        <v>44924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500</v>
      </c>
      <c r="K205" s="1">
        <v>0</v>
      </c>
      <c r="L205" s="1">
        <v>500</v>
      </c>
      <c r="M205" s="1">
        <v>255.7</v>
      </c>
      <c r="N205" s="1">
        <v>0</v>
      </c>
      <c r="O205" s="1">
        <v>0</v>
      </c>
      <c r="P205" s="1">
        <v>37612.800000000003</v>
      </c>
      <c r="Q205" s="1">
        <v>0</v>
      </c>
      <c r="R205" s="2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/>
    </row>
    <row r="206" spans="2:32" x14ac:dyDescent="0.25">
      <c r="B206" s="1">
        <v>34500</v>
      </c>
      <c r="C206" s="2">
        <v>44616</v>
      </c>
      <c r="D206" s="1">
        <v>23542</v>
      </c>
      <c r="E206" s="1">
        <v>12408</v>
      </c>
      <c r="F206" s="1">
        <v>232624</v>
      </c>
      <c r="G206" s="1">
        <v>41.51</v>
      </c>
      <c r="H206" s="1">
        <v>36.4</v>
      </c>
      <c r="I206" s="1">
        <v>-10.050000000000004</v>
      </c>
      <c r="J206" s="1">
        <v>89100</v>
      </c>
      <c r="K206" s="1">
        <v>31050</v>
      </c>
      <c r="L206" s="1">
        <v>75</v>
      </c>
      <c r="M206" s="1">
        <v>36.4</v>
      </c>
      <c r="N206" s="1">
        <v>25</v>
      </c>
      <c r="O206" s="1">
        <v>36.6</v>
      </c>
      <c r="P206" s="1">
        <v>37612.800000000003</v>
      </c>
      <c r="Q206" s="1">
        <v>34500</v>
      </c>
      <c r="R206" s="2">
        <v>44616</v>
      </c>
      <c r="S206" s="1">
        <v>146</v>
      </c>
      <c r="T206" s="1">
        <v>-10</v>
      </c>
      <c r="U206" s="1">
        <v>20</v>
      </c>
      <c r="V206" s="1">
        <v>0</v>
      </c>
      <c r="W206" s="1">
        <v>3103.65</v>
      </c>
      <c r="X206" s="1">
        <v>135.09999999999991</v>
      </c>
      <c r="Y206" s="1">
        <v>5750</v>
      </c>
      <c r="Z206" s="1">
        <v>4075</v>
      </c>
      <c r="AA206" s="1">
        <v>100</v>
      </c>
      <c r="AB206" s="1">
        <v>3114.6</v>
      </c>
      <c r="AC206" s="1">
        <v>25</v>
      </c>
      <c r="AD206" s="1">
        <v>3140.5</v>
      </c>
      <c r="AE206" s="1">
        <v>37612.800000000003</v>
      </c>
      <c r="AF206" s="1"/>
    </row>
    <row r="207" spans="2:32" x14ac:dyDescent="0.25">
      <c r="B207" s="1">
        <v>34500</v>
      </c>
      <c r="C207" s="2">
        <v>44637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4425</v>
      </c>
      <c r="K207" s="1">
        <v>0</v>
      </c>
      <c r="L207" s="1">
        <v>25</v>
      </c>
      <c r="M207" s="1">
        <v>66.599999999999994</v>
      </c>
      <c r="N207" s="1">
        <v>0</v>
      </c>
      <c r="O207" s="1">
        <v>0</v>
      </c>
      <c r="P207" s="1">
        <v>37612.800000000003</v>
      </c>
      <c r="Q207" s="1">
        <v>34500</v>
      </c>
      <c r="R207" s="2">
        <v>44637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1175</v>
      </c>
      <c r="AA207" s="1">
        <v>0</v>
      </c>
      <c r="AB207" s="1">
        <v>0</v>
      </c>
      <c r="AC207" s="1">
        <v>1175</v>
      </c>
      <c r="AD207" s="1">
        <v>4882.8999999999996</v>
      </c>
      <c r="AE207" s="1">
        <v>37612.800000000003</v>
      </c>
      <c r="AF207" s="1"/>
    </row>
    <row r="208" spans="2:32" x14ac:dyDescent="0.25">
      <c r="B208" s="1">
        <v>34600</v>
      </c>
      <c r="C208" s="2">
        <v>44623</v>
      </c>
      <c r="D208" s="1">
        <v>13</v>
      </c>
      <c r="E208" s="1">
        <v>13</v>
      </c>
      <c r="F208" s="1">
        <v>59</v>
      </c>
      <c r="G208" s="1">
        <v>36.119999999999997</v>
      </c>
      <c r="H208" s="1">
        <v>106.9</v>
      </c>
      <c r="I208" s="1">
        <v>-1408.25</v>
      </c>
      <c r="J208" s="1">
        <v>13025</v>
      </c>
      <c r="K208" s="1">
        <v>3825</v>
      </c>
      <c r="L208" s="1">
        <v>50</v>
      </c>
      <c r="M208" s="1">
        <v>112.15</v>
      </c>
      <c r="N208" s="1">
        <v>50</v>
      </c>
      <c r="O208" s="1">
        <v>117.9</v>
      </c>
      <c r="P208" s="1">
        <v>37612.800000000003</v>
      </c>
      <c r="Q208" s="1">
        <v>34600</v>
      </c>
      <c r="R208" s="2">
        <v>44623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2075</v>
      </c>
      <c r="Z208" s="1">
        <v>2075</v>
      </c>
      <c r="AA208" s="1">
        <v>400</v>
      </c>
      <c r="AB208" s="1">
        <v>2808.55</v>
      </c>
      <c r="AC208" s="1">
        <v>400</v>
      </c>
      <c r="AD208" s="1">
        <v>3391.1</v>
      </c>
      <c r="AE208" s="1">
        <v>37612.800000000003</v>
      </c>
      <c r="AF208" s="1"/>
    </row>
    <row r="209" spans="2:32" x14ac:dyDescent="0.25">
      <c r="B209" s="1">
        <v>34600</v>
      </c>
      <c r="C209" s="2">
        <v>44630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3375</v>
      </c>
      <c r="K209" s="1">
        <v>0</v>
      </c>
      <c r="L209" s="1">
        <v>1000</v>
      </c>
      <c r="M209" s="1">
        <v>10.199999999999999</v>
      </c>
      <c r="N209" s="1">
        <v>0</v>
      </c>
      <c r="O209" s="1">
        <v>0</v>
      </c>
      <c r="P209" s="1">
        <v>37612.800000000003</v>
      </c>
      <c r="Q209" s="1">
        <v>34600</v>
      </c>
      <c r="R209" s="2">
        <v>44630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1175</v>
      </c>
      <c r="Z209" s="1">
        <v>1175</v>
      </c>
      <c r="AA209" s="1">
        <v>1175</v>
      </c>
      <c r="AB209" s="1">
        <v>2707.1</v>
      </c>
      <c r="AC209" s="1">
        <v>1175</v>
      </c>
      <c r="AD209" s="1">
        <v>3742.2</v>
      </c>
      <c r="AE209" s="1">
        <v>37612.800000000003</v>
      </c>
      <c r="AF209" s="1"/>
    </row>
    <row r="210" spans="2:32" x14ac:dyDescent="0.25">
      <c r="B210" s="1">
        <v>34600</v>
      </c>
      <c r="C210" s="2">
        <v>44637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2175</v>
      </c>
      <c r="K210" s="1">
        <v>0</v>
      </c>
      <c r="L210" s="1">
        <v>1000</v>
      </c>
      <c r="M210" s="1">
        <v>9.1</v>
      </c>
      <c r="N210" s="1">
        <v>0</v>
      </c>
      <c r="O210" s="1">
        <v>0</v>
      </c>
      <c r="P210" s="1">
        <v>37612.800000000003</v>
      </c>
      <c r="Q210" s="1">
        <v>34600</v>
      </c>
      <c r="R210" s="2">
        <v>44637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1175</v>
      </c>
      <c r="AA210" s="1">
        <v>0</v>
      </c>
      <c r="AB210" s="1">
        <v>0</v>
      </c>
      <c r="AC210" s="1">
        <v>1175</v>
      </c>
      <c r="AD210" s="1">
        <v>4770.7</v>
      </c>
      <c r="AE210" s="1">
        <v>37612.800000000003</v>
      </c>
      <c r="AF210" s="1"/>
    </row>
    <row r="211" spans="2:32" x14ac:dyDescent="0.25">
      <c r="B211" s="1">
        <v>34600</v>
      </c>
      <c r="C211" s="2">
        <v>44644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2175</v>
      </c>
      <c r="K211" s="1">
        <v>0</v>
      </c>
      <c r="L211" s="1">
        <v>1000</v>
      </c>
      <c r="M211" s="1">
        <v>9.1</v>
      </c>
      <c r="N211" s="1">
        <v>0</v>
      </c>
      <c r="O211" s="1">
        <v>0</v>
      </c>
      <c r="P211" s="1">
        <v>37612.800000000003</v>
      </c>
      <c r="Q211" s="1">
        <v>0</v>
      </c>
      <c r="R211" s="2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/>
    </row>
    <row r="212" spans="2:32" x14ac:dyDescent="0.25">
      <c r="B212" s="1">
        <v>34600</v>
      </c>
      <c r="C212" s="2">
        <v>44651</v>
      </c>
      <c r="D212" s="1">
        <v>2</v>
      </c>
      <c r="E212" s="1">
        <v>1</v>
      </c>
      <c r="F212" s="1">
        <v>2</v>
      </c>
      <c r="G212" s="1">
        <v>30.56</v>
      </c>
      <c r="H212" s="1">
        <v>353.6</v>
      </c>
      <c r="I212" s="1">
        <v>26.850000000000023</v>
      </c>
      <c r="J212" s="1">
        <v>2700</v>
      </c>
      <c r="K212" s="1">
        <v>3000</v>
      </c>
      <c r="L212" s="1">
        <v>25</v>
      </c>
      <c r="M212" s="1">
        <v>317.60000000000002</v>
      </c>
      <c r="N212" s="1">
        <v>25</v>
      </c>
      <c r="O212" s="1">
        <v>343.4</v>
      </c>
      <c r="P212" s="1">
        <v>37612.800000000003</v>
      </c>
      <c r="Q212" s="1">
        <v>34600</v>
      </c>
      <c r="R212" s="2">
        <v>44651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2425</v>
      </c>
      <c r="Z212" s="1">
        <v>2525</v>
      </c>
      <c r="AA212" s="1">
        <v>25</v>
      </c>
      <c r="AB212" s="1">
        <v>3130.7</v>
      </c>
      <c r="AC212" s="1">
        <v>500</v>
      </c>
      <c r="AD212" s="1">
        <v>3789.2</v>
      </c>
      <c r="AE212" s="1">
        <v>37612.800000000003</v>
      </c>
      <c r="AF212" s="1"/>
    </row>
    <row r="213" spans="2:32" x14ac:dyDescent="0.25">
      <c r="B213" s="1">
        <v>34600</v>
      </c>
      <c r="C213" s="2">
        <v>44679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1200</v>
      </c>
      <c r="L213" s="1">
        <v>0</v>
      </c>
      <c r="M213" s="1">
        <v>0</v>
      </c>
      <c r="N213" s="1">
        <v>25</v>
      </c>
      <c r="O213" s="1">
        <v>849</v>
      </c>
      <c r="P213" s="1">
        <v>37612.800000000003</v>
      </c>
      <c r="Q213" s="1">
        <v>34600</v>
      </c>
      <c r="R213" s="2">
        <v>44679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2375</v>
      </c>
      <c r="Z213" s="1">
        <v>1175</v>
      </c>
      <c r="AA213" s="1">
        <v>1175</v>
      </c>
      <c r="AB213" s="1">
        <v>2706.25</v>
      </c>
      <c r="AC213" s="1">
        <v>1175</v>
      </c>
      <c r="AD213" s="1">
        <v>4569.55</v>
      </c>
      <c r="AE213" s="1">
        <v>37612.800000000003</v>
      </c>
      <c r="AF213" s="1"/>
    </row>
    <row r="214" spans="2:32" x14ac:dyDescent="0.25">
      <c r="B214" s="1">
        <v>34600</v>
      </c>
      <c r="C214" s="2">
        <v>44616</v>
      </c>
      <c r="D214" s="1">
        <v>2106</v>
      </c>
      <c r="E214" s="1">
        <v>1188</v>
      </c>
      <c r="F214" s="1">
        <v>42646</v>
      </c>
      <c r="G214" s="1">
        <v>41.18</v>
      </c>
      <c r="H214" s="1">
        <v>39.65</v>
      </c>
      <c r="I214" s="1">
        <v>-10.15</v>
      </c>
      <c r="J214" s="1">
        <v>63200</v>
      </c>
      <c r="K214" s="1">
        <v>14750</v>
      </c>
      <c r="L214" s="1">
        <v>25</v>
      </c>
      <c r="M214" s="1">
        <v>39.6</v>
      </c>
      <c r="N214" s="1">
        <v>25</v>
      </c>
      <c r="O214" s="1">
        <v>39.85</v>
      </c>
      <c r="P214" s="1">
        <v>37612.800000000003</v>
      </c>
      <c r="Q214" s="1">
        <v>34600</v>
      </c>
      <c r="R214" s="2">
        <v>44616</v>
      </c>
      <c r="S214" s="1">
        <v>1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2325</v>
      </c>
      <c r="Z214" s="1">
        <v>2000</v>
      </c>
      <c r="AA214" s="1">
        <v>150</v>
      </c>
      <c r="AB214" s="1">
        <v>2924.6</v>
      </c>
      <c r="AC214" s="1">
        <v>300</v>
      </c>
      <c r="AD214" s="1">
        <v>3116.75</v>
      </c>
      <c r="AE214" s="1">
        <v>37612.800000000003</v>
      </c>
      <c r="AF214" s="1"/>
    </row>
    <row r="215" spans="2:32" x14ac:dyDescent="0.25">
      <c r="B215" s="1">
        <v>34700</v>
      </c>
      <c r="C215" s="2">
        <v>44623</v>
      </c>
      <c r="D215" s="1">
        <v>6</v>
      </c>
      <c r="E215" s="1">
        <v>6</v>
      </c>
      <c r="F215" s="1">
        <v>40</v>
      </c>
      <c r="G215" s="1">
        <v>35.75</v>
      </c>
      <c r="H215" s="1">
        <v>108.65</v>
      </c>
      <c r="I215" s="1">
        <v>-1452.1999999999998</v>
      </c>
      <c r="J215" s="1">
        <v>13500</v>
      </c>
      <c r="K215" s="1">
        <v>3600</v>
      </c>
      <c r="L215" s="1">
        <v>50</v>
      </c>
      <c r="M215" s="1">
        <v>113.8</v>
      </c>
      <c r="N215" s="1">
        <v>50</v>
      </c>
      <c r="O215" s="1">
        <v>143.4</v>
      </c>
      <c r="P215" s="1">
        <v>37612.800000000003</v>
      </c>
      <c r="Q215" s="1">
        <v>34700</v>
      </c>
      <c r="R215" s="2">
        <v>44623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2075</v>
      </c>
      <c r="Z215" s="1">
        <v>2075</v>
      </c>
      <c r="AA215" s="1">
        <v>400</v>
      </c>
      <c r="AB215" s="1">
        <v>2679.35</v>
      </c>
      <c r="AC215" s="1">
        <v>400</v>
      </c>
      <c r="AD215" s="1">
        <v>3302.15</v>
      </c>
      <c r="AE215" s="1">
        <v>37612.800000000003</v>
      </c>
      <c r="AF215" s="1"/>
    </row>
    <row r="216" spans="2:32" x14ac:dyDescent="0.25">
      <c r="B216" s="1">
        <v>34700</v>
      </c>
      <c r="C216" s="2">
        <v>44616</v>
      </c>
      <c r="D216" s="1">
        <v>2178</v>
      </c>
      <c r="E216" s="1">
        <v>881</v>
      </c>
      <c r="F216" s="1">
        <v>52687</v>
      </c>
      <c r="G216" s="1">
        <v>40.799999999999997</v>
      </c>
      <c r="H216" s="1">
        <v>42.6</v>
      </c>
      <c r="I216" s="1">
        <v>-10.199999999999996</v>
      </c>
      <c r="J216" s="1">
        <v>95200</v>
      </c>
      <c r="K216" s="1">
        <v>15950</v>
      </c>
      <c r="L216" s="1">
        <v>25</v>
      </c>
      <c r="M216" s="1">
        <v>42.55</v>
      </c>
      <c r="N216" s="1">
        <v>25</v>
      </c>
      <c r="O216" s="1">
        <v>42.75</v>
      </c>
      <c r="P216" s="1">
        <v>37612.800000000003</v>
      </c>
      <c r="Q216" s="1">
        <v>34700</v>
      </c>
      <c r="R216" s="2">
        <v>44616</v>
      </c>
      <c r="S216" s="1">
        <v>1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3800</v>
      </c>
      <c r="Z216" s="1">
        <v>2625</v>
      </c>
      <c r="AA216" s="1">
        <v>750</v>
      </c>
      <c r="AB216" s="1">
        <v>2832.1</v>
      </c>
      <c r="AC216" s="1">
        <v>525</v>
      </c>
      <c r="AD216" s="1">
        <v>3042</v>
      </c>
      <c r="AE216" s="1">
        <v>37612.800000000003</v>
      </c>
      <c r="AF216" s="1"/>
    </row>
    <row r="217" spans="2:32" x14ac:dyDescent="0.25">
      <c r="B217" s="1">
        <v>34700</v>
      </c>
      <c r="C217" s="2">
        <v>44637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2175</v>
      </c>
      <c r="K217" s="1">
        <v>0</v>
      </c>
      <c r="L217" s="1">
        <v>1000</v>
      </c>
      <c r="M217" s="1">
        <v>9.1</v>
      </c>
      <c r="N217" s="1">
        <v>0</v>
      </c>
      <c r="O217" s="1">
        <v>0</v>
      </c>
      <c r="P217" s="1">
        <v>37612.800000000003</v>
      </c>
      <c r="Q217" s="1">
        <v>34700</v>
      </c>
      <c r="R217" s="2">
        <v>44637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1175</v>
      </c>
      <c r="AA217" s="1">
        <v>0</v>
      </c>
      <c r="AB217" s="1">
        <v>0</v>
      </c>
      <c r="AC217" s="1">
        <v>1175</v>
      </c>
      <c r="AD217" s="1">
        <v>4662.3999999999996</v>
      </c>
      <c r="AE217" s="1">
        <v>37612.800000000003</v>
      </c>
      <c r="AF217" s="1"/>
    </row>
    <row r="218" spans="2:32" x14ac:dyDescent="0.25">
      <c r="B218" s="1">
        <v>34700</v>
      </c>
      <c r="C218" s="2">
        <v>44644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2175</v>
      </c>
      <c r="K218" s="1">
        <v>0</v>
      </c>
      <c r="L218" s="1">
        <v>1000</v>
      </c>
      <c r="M218" s="1">
        <v>9.1</v>
      </c>
      <c r="N218" s="1">
        <v>0</v>
      </c>
      <c r="O218" s="1">
        <v>0</v>
      </c>
      <c r="P218" s="1">
        <v>37612.800000000003</v>
      </c>
      <c r="Q218" s="1">
        <v>0</v>
      </c>
      <c r="R218" s="2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/>
    </row>
    <row r="219" spans="2:32" x14ac:dyDescent="0.25">
      <c r="B219" s="1">
        <v>34700</v>
      </c>
      <c r="C219" s="2">
        <v>44651</v>
      </c>
      <c r="D219" s="1">
        <v>10</v>
      </c>
      <c r="E219" s="1">
        <v>-1</v>
      </c>
      <c r="F219" s="1">
        <v>2</v>
      </c>
      <c r="G219" s="1">
        <v>28.64</v>
      </c>
      <c r="H219" s="1">
        <v>315.89999999999998</v>
      </c>
      <c r="I219" s="1">
        <v>52.899999999999977</v>
      </c>
      <c r="J219" s="1">
        <v>2725</v>
      </c>
      <c r="K219" s="1">
        <v>2975</v>
      </c>
      <c r="L219" s="1">
        <v>25</v>
      </c>
      <c r="M219" s="1">
        <v>333.5</v>
      </c>
      <c r="N219" s="1">
        <v>25</v>
      </c>
      <c r="O219" s="1">
        <v>359.65</v>
      </c>
      <c r="P219" s="1">
        <v>37612.800000000003</v>
      </c>
      <c r="Q219" s="1">
        <v>34700</v>
      </c>
      <c r="R219" s="2">
        <v>44651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2450</v>
      </c>
      <c r="Z219" s="1">
        <v>2500</v>
      </c>
      <c r="AA219" s="1">
        <v>500</v>
      </c>
      <c r="AB219" s="1">
        <v>2949.5</v>
      </c>
      <c r="AC219" s="1">
        <v>500</v>
      </c>
      <c r="AD219" s="1">
        <v>3618.3</v>
      </c>
      <c r="AE219" s="1">
        <v>37612.800000000003</v>
      </c>
      <c r="AF219" s="1"/>
    </row>
    <row r="220" spans="2:32" x14ac:dyDescent="0.25">
      <c r="B220" s="1">
        <v>34700</v>
      </c>
      <c r="C220" s="2">
        <v>44679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1200</v>
      </c>
      <c r="L220" s="1">
        <v>0</v>
      </c>
      <c r="M220" s="1">
        <v>0</v>
      </c>
      <c r="N220" s="1">
        <v>25</v>
      </c>
      <c r="O220" s="1">
        <v>849</v>
      </c>
      <c r="P220" s="1">
        <v>37612.800000000003</v>
      </c>
      <c r="Q220" s="1">
        <v>34700</v>
      </c>
      <c r="R220" s="2">
        <v>44679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2375</v>
      </c>
      <c r="Z220" s="1">
        <v>1175</v>
      </c>
      <c r="AA220" s="1">
        <v>1175</v>
      </c>
      <c r="AB220" s="1">
        <v>2616.25</v>
      </c>
      <c r="AC220" s="1">
        <v>1175</v>
      </c>
      <c r="AD220" s="1">
        <v>4459.3</v>
      </c>
      <c r="AE220" s="1">
        <v>37612.800000000003</v>
      </c>
      <c r="AF220" s="1"/>
    </row>
    <row r="221" spans="2:32" x14ac:dyDescent="0.25">
      <c r="B221" s="1">
        <v>34700</v>
      </c>
      <c r="C221" s="2">
        <v>44630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3375</v>
      </c>
      <c r="K221" s="1">
        <v>0</v>
      </c>
      <c r="L221" s="1">
        <v>1000</v>
      </c>
      <c r="M221" s="1">
        <v>10.199999999999999</v>
      </c>
      <c r="N221" s="1">
        <v>0</v>
      </c>
      <c r="O221" s="1">
        <v>0</v>
      </c>
      <c r="P221" s="1">
        <v>37612.800000000003</v>
      </c>
      <c r="Q221" s="1">
        <v>34700</v>
      </c>
      <c r="R221" s="2">
        <v>44630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1175</v>
      </c>
      <c r="Z221" s="1">
        <v>1175</v>
      </c>
      <c r="AA221" s="1">
        <v>1175</v>
      </c>
      <c r="AB221" s="1">
        <v>2592.6999999999998</v>
      </c>
      <c r="AC221" s="1">
        <v>1175</v>
      </c>
      <c r="AD221" s="1">
        <v>3632.05</v>
      </c>
      <c r="AE221" s="1">
        <v>37612.800000000003</v>
      </c>
      <c r="AF221" s="1"/>
    </row>
    <row r="222" spans="2:32" x14ac:dyDescent="0.25">
      <c r="B222" s="1">
        <v>34800</v>
      </c>
      <c r="C222" s="2">
        <v>44623</v>
      </c>
      <c r="D222" s="1">
        <v>13</v>
      </c>
      <c r="E222" s="1">
        <v>13</v>
      </c>
      <c r="F222" s="1">
        <v>51</v>
      </c>
      <c r="G222" s="1">
        <v>36.17</v>
      </c>
      <c r="H222" s="1">
        <v>138.1</v>
      </c>
      <c r="I222" s="1">
        <v>-1469.2</v>
      </c>
      <c r="J222" s="1">
        <v>14300</v>
      </c>
      <c r="K222" s="1">
        <v>3925</v>
      </c>
      <c r="L222" s="1">
        <v>50</v>
      </c>
      <c r="M222" s="1">
        <v>106.75</v>
      </c>
      <c r="N222" s="1">
        <v>75</v>
      </c>
      <c r="O222" s="1">
        <v>135.35</v>
      </c>
      <c r="P222" s="1">
        <v>37612.800000000003</v>
      </c>
      <c r="Q222" s="1">
        <v>34800</v>
      </c>
      <c r="R222" s="2">
        <v>44623</v>
      </c>
      <c r="S222" s="1">
        <v>0</v>
      </c>
      <c r="T222" s="1">
        <v>0</v>
      </c>
      <c r="U222" s="1">
        <v>0</v>
      </c>
      <c r="V222" s="1">
        <v>17.559999999999999</v>
      </c>
      <c r="W222" s="1">
        <v>2911.1</v>
      </c>
      <c r="X222" s="1">
        <v>640.75</v>
      </c>
      <c r="Y222" s="1">
        <v>2075</v>
      </c>
      <c r="Z222" s="1">
        <v>2075</v>
      </c>
      <c r="AA222" s="1">
        <v>400</v>
      </c>
      <c r="AB222" s="1">
        <v>2658.05</v>
      </c>
      <c r="AC222" s="1">
        <v>400</v>
      </c>
      <c r="AD222" s="1">
        <v>3177.45</v>
      </c>
      <c r="AE222" s="1">
        <v>37612.800000000003</v>
      </c>
      <c r="AF222" s="1"/>
    </row>
    <row r="223" spans="2:32" x14ac:dyDescent="0.25">
      <c r="B223" s="1">
        <v>34800</v>
      </c>
      <c r="C223" s="2">
        <v>44630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3375</v>
      </c>
      <c r="K223" s="1">
        <v>0</v>
      </c>
      <c r="L223" s="1">
        <v>1000</v>
      </c>
      <c r="M223" s="1">
        <v>12.2</v>
      </c>
      <c r="N223" s="1">
        <v>0</v>
      </c>
      <c r="O223" s="1">
        <v>0</v>
      </c>
      <c r="P223" s="1">
        <v>37612.800000000003</v>
      </c>
      <c r="Q223" s="1">
        <v>34800</v>
      </c>
      <c r="R223" s="2">
        <v>44630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1175</v>
      </c>
      <c r="Z223" s="1">
        <v>1175</v>
      </c>
      <c r="AA223" s="1">
        <v>1175</v>
      </c>
      <c r="AB223" s="1">
        <v>2546.65</v>
      </c>
      <c r="AC223" s="1">
        <v>1175</v>
      </c>
      <c r="AD223" s="1">
        <v>3543.25</v>
      </c>
      <c r="AE223" s="1">
        <v>37612.800000000003</v>
      </c>
      <c r="AF223" s="1"/>
    </row>
    <row r="224" spans="2:32" x14ac:dyDescent="0.25">
      <c r="B224" s="1">
        <v>34800</v>
      </c>
      <c r="C224" s="2">
        <v>44644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2175</v>
      </c>
      <c r="K224" s="1">
        <v>0</v>
      </c>
      <c r="L224" s="1">
        <v>1000</v>
      </c>
      <c r="M224" s="1">
        <v>9.1</v>
      </c>
      <c r="N224" s="1">
        <v>0</v>
      </c>
      <c r="O224" s="1">
        <v>0</v>
      </c>
      <c r="P224" s="1">
        <v>37612.800000000003</v>
      </c>
      <c r="Q224" s="1">
        <v>0</v>
      </c>
      <c r="R224" s="2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/>
    </row>
    <row r="225" spans="2:32" x14ac:dyDescent="0.25">
      <c r="B225" s="1">
        <v>34800</v>
      </c>
      <c r="C225" s="2">
        <v>44651</v>
      </c>
      <c r="D225" s="1">
        <v>6</v>
      </c>
      <c r="E225" s="1">
        <v>0</v>
      </c>
      <c r="F225" s="1">
        <v>1</v>
      </c>
      <c r="G225" s="1">
        <v>29.35</v>
      </c>
      <c r="H225" s="1">
        <v>357.05</v>
      </c>
      <c r="I225" s="1">
        <v>9.0500000000000114</v>
      </c>
      <c r="J225" s="1">
        <v>3875</v>
      </c>
      <c r="K225" s="1">
        <v>2975</v>
      </c>
      <c r="L225" s="1">
        <v>25</v>
      </c>
      <c r="M225" s="1">
        <v>350.2</v>
      </c>
      <c r="N225" s="1">
        <v>25</v>
      </c>
      <c r="O225" s="1">
        <v>375.9</v>
      </c>
      <c r="P225" s="1">
        <v>37612.800000000003</v>
      </c>
      <c r="Q225" s="1">
        <v>34800</v>
      </c>
      <c r="R225" s="2">
        <v>44651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2400</v>
      </c>
      <c r="Z225" s="1">
        <v>2500</v>
      </c>
      <c r="AA225" s="1">
        <v>450</v>
      </c>
      <c r="AB225" s="1">
        <v>2785.6</v>
      </c>
      <c r="AC225" s="1">
        <v>475</v>
      </c>
      <c r="AD225" s="1">
        <v>3526.75</v>
      </c>
      <c r="AE225" s="1">
        <v>37612.800000000003</v>
      </c>
      <c r="AF225" s="1"/>
    </row>
    <row r="226" spans="2:32" x14ac:dyDescent="0.25">
      <c r="B226" s="1">
        <v>34800</v>
      </c>
      <c r="C226" s="2">
        <v>44679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1200</v>
      </c>
      <c r="L226" s="1">
        <v>0</v>
      </c>
      <c r="M226" s="1">
        <v>0</v>
      </c>
      <c r="N226" s="1">
        <v>1175</v>
      </c>
      <c r="O226" s="1">
        <v>848.95</v>
      </c>
      <c r="P226" s="1">
        <v>37612.800000000003</v>
      </c>
      <c r="Q226" s="1">
        <v>34800</v>
      </c>
      <c r="R226" s="2">
        <v>44679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1475</v>
      </c>
      <c r="Z226" s="1">
        <v>1175</v>
      </c>
      <c r="AA226" s="1">
        <v>1175</v>
      </c>
      <c r="AB226" s="1">
        <v>2473.8000000000002</v>
      </c>
      <c r="AC226" s="1">
        <v>1175</v>
      </c>
      <c r="AD226" s="1">
        <v>4346.3500000000004</v>
      </c>
      <c r="AE226" s="1">
        <v>37612.800000000003</v>
      </c>
      <c r="AF226" s="1"/>
    </row>
    <row r="227" spans="2:32" x14ac:dyDescent="0.25">
      <c r="B227" s="1">
        <v>34800</v>
      </c>
      <c r="C227" s="2">
        <v>44616</v>
      </c>
      <c r="D227" s="1">
        <v>2924</v>
      </c>
      <c r="E227" s="1">
        <v>1113</v>
      </c>
      <c r="F227" s="1">
        <v>57287</v>
      </c>
      <c r="G227" s="1">
        <v>40.340000000000003</v>
      </c>
      <c r="H227" s="1">
        <v>45.7</v>
      </c>
      <c r="I227" s="1">
        <v>-10.849999999999994</v>
      </c>
      <c r="J227" s="1">
        <v>64225</v>
      </c>
      <c r="K227" s="1">
        <v>19525</v>
      </c>
      <c r="L227" s="1">
        <v>25</v>
      </c>
      <c r="M227" s="1">
        <v>45.8</v>
      </c>
      <c r="N227" s="1">
        <v>1200</v>
      </c>
      <c r="O227" s="1">
        <v>46</v>
      </c>
      <c r="P227" s="1">
        <v>37612.800000000003</v>
      </c>
      <c r="Q227" s="1">
        <v>34800</v>
      </c>
      <c r="R227" s="2">
        <v>44616</v>
      </c>
      <c r="S227" s="1">
        <v>12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4150</v>
      </c>
      <c r="Z227" s="1">
        <v>2200</v>
      </c>
      <c r="AA227" s="1">
        <v>825</v>
      </c>
      <c r="AB227" s="1">
        <v>2751.35</v>
      </c>
      <c r="AC227" s="1">
        <v>25</v>
      </c>
      <c r="AD227" s="1">
        <v>2936.95</v>
      </c>
      <c r="AE227" s="1">
        <v>37612.800000000003</v>
      </c>
      <c r="AF227" s="1"/>
    </row>
    <row r="228" spans="2:32" x14ac:dyDescent="0.25">
      <c r="B228" s="1">
        <v>34800</v>
      </c>
      <c r="C228" s="2">
        <v>44637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2175</v>
      </c>
      <c r="K228" s="1">
        <v>0</v>
      </c>
      <c r="L228" s="1">
        <v>1000</v>
      </c>
      <c r="M228" s="1">
        <v>9.1</v>
      </c>
      <c r="N228" s="1">
        <v>0</v>
      </c>
      <c r="O228" s="1">
        <v>0</v>
      </c>
      <c r="P228" s="1">
        <v>37612.800000000003</v>
      </c>
      <c r="Q228" s="1">
        <v>34800</v>
      </c>
      <c r="R228" s="2">
        <v>44637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1175</v>
      </c>
      <c r="AA228" s="1">
        <v>0</v>
      </c>
      <c r="AB228" s="1">
        <v>0</v>
      </c>
      <c r="AC228" s="1">
        <v>1175</v>
      </c>
      <c r="AD228" s="1">
        <v>4552.1499999999996</v>
      </c>
      <c r="AE228" s="1">
        <v>37612.800000000003</v>
      </c>
      <c r="AF228" s="1"/>
    </row>
    <row r="229" spans="2:32" x14ac:dyDescent="0.25">
      <c r="B229" s="1">
        <v>34900</v>
      </c>
      <c r="C229" s="2">
        <v>44630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3375</v>
      </c>
      <c r="K229" s="1">
        <v>0</v>
      </c>
      <c r="L229" s="1">
        <v>1000</v>
      </c>
      <c r="M229" s="1">
        <v>15.2</v>
      </c>
      <c r="N229" s="1">
        <v>0</v>
      </c>
      <c r="O229" s="1">
        <v>0</v>
      </c>
      <c r="P229" s="1">
        <v>37612.800000000003</v>
      </c>
      <c r="Q229" s="1">
        <v>34900</v>
      </c>
      <c r="R229" s="2">
        <v>44630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1175</v>
      </c>
      <c r="Z229" s="1">
        <v>1175</v>
      </c>
      <c r="AA229" s="1">
        <v>1175</v>
      </c>
      <c r="AB229" s="1">
        <v>2435.25</v>
      </c>
      <c r="AC229" s="1">
        <v>1175</v>
      </c>
      <c r="AD229" s="1">
        <v>3416.4</v>
      </c>
      <c r="AE229" s="1">
        <v>37612.800000000003</v>
      </c>
      <c r="AF229" s="1"/>
    </row>
    <row r="230" spans="2:32" x14ac:dyDescent="0.25">
      <c r="B230" s="1">
        <v>34900</v>
      </c>
      <c r="C230" s="2">
        <v>44616</v>
      </c>
      <c r="D230" s="1">
        <v>1666</v>
      </c>
      <c r="E230" s="1">
        <v>615</v>
      </c>
      <c r="F230" s="1">
        <v>45741</v>
      </c>
      <c r="G230" s="1">
        <v>40.020000000000003</v>
      </c>
      <c r="H230" s="1">
        <v>50.15</v>
      </c>
      <c r="I230" s="1">
        <v>-12.300000000000004</v>
      </c>
      <c r="J230" s="1">
        <v>53650</v>
      </c>
      <c r="K230" s="1">
        <v>16925</v>
      </c>
      <c r="L230" s="1">
        <v>75</v>
      </c>
      <c r="M230" s="1">
        <v>49.95</v>
      </c>
      <c r="N230" s="1">
        <v>25</v>
      </c>
      <c r="O230" s="1">
        <v>50.15</v>
      </c>
      <c r="P230" s="1">
        <v>37612.800000000003</v>
      </c>
      <c r="Q230" s="1">
        <v>34900</v>
      </c>
      <c r="R230" s="2">
        <v>44616</v>
      </c>
      <c r="S230" s="1">
        <v>2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3625</v>
      </c>
      <c r="Z230" s="1">
        <v>1975</v>
      </c>
      <c r="AA230" s="1">
        <v>725</v>
      </c>
      <c r="AB230" s="1">
        <v>2651.95</v>
      </c>
      <c r="AC230" s="1">
        <v>25</v>
      </c>
      <c r="AD230" s="1">
        <v>2844.5</v>
      </c>
      <c r="AE230" s="1">
        <v>37612.800000000003</v>
      </c>
      <c r="AF230" s="1"/>
    </row>
    <row r="231" spans="2:32" x14ac:dyDescent="0.25">
      <c r="B231" s="1">
        <v>34900</v>
      </c>
      <c r="C231" s="2">
        <v>44651</v>
      </c>
      <c r="D231" s="1">
        <v>11</v>
      </c>
      <c r="E231" s="1">
        <v>0</v>
      </c>
      <c r="F231" s="1">
        <v>10</v>
      </c>
      <c r="G231" s="1">
        <v>29.19</v>
      </c>
      <c r="H231" s="1">
        <v>372</v>
      </c>
      <c r="I231" s="1">
        <v>86</v>
      </c>
      <c r="J231" s="1">
        <v>3200</v>
      </c>
      <c r="K231" s="1">
        <v>3000</v>
      </c>
      <c r="L231" s="1">
        <v>25</v>
      </c>
      <c r="M231" s="1">
        <v>365.8</v>
      </c>
      <c r="N231" s="1">
        <v>25</v>
      </c>
      <c r="O231" s="1">
        <v>393.75</v>
      </c>
      <c r="P231" s="1">
        <v>37612.800000000003</v>
      </c>
      <c r="Q231" s="1">
        <v>34900</v>
      </c>
      <c r="R231" s="2">
        <v>44651</v>
      </c>
      <c r="S231" s="1">
        <v>2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2300</v>
      </c>
      <c r="Z231" s="1">
        <v>2500</v>
      </c>
      <c r="AA231" s="1">
        <v>450</v>
      </c>
      <c r="AB231" s="1">
        <v>2799.15</v>
      </c>
      <c r="AC231" s="1">
        <v>500</v>
      </c>
      <c r="AD231" s="1">
        <v>3431.25</v>
      </c>
      <c r="AE231" s="1">
        <v>37612.800000000003</v>
      </c>
      <c r="AF231" s="1"/>
    </row>
    <row r="232" spans="2:32" x14ac:dyDescent="0.25">
      <c r="B232" s="1">
        <v>34900</v>
      </c>
      <c r="C232" s="2">
        <v>44679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1175</v>
      </c>
      <c r="L232" s="1">
        <v>0</v>
      </c>
      <c r="M232" s="1">
        <v>0</v>
      </c>
      <c r="N232" s="1">
        <v>1175</v>
      </c>
      <c r="O232" s="1">
        <v>708.2</v>
      </c>
      <c r="P232" s="1">
        <v>37612.800000000003</v>
      </c>
      <c r="Q232" s="1">
        <v>34900</v>
      </c>
      <c r="R232" s="2">
        <v>44679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1550</v>
      </c>
      <c r="Z232" s="1">
        <v>1175</v>
      </c>
      <c r="AA232" s="1">
        <v>1175</v>
      </c>
      <c r="AB232" s="1">
        <v>2428.1999999999998</v>
      </c>
      <c r="AC232" s="1">
        <v>1175</v>
      </c>
      <c r="AD232" s="1">
        <v>3956.3</v>
      </c>
      <c r="AE232" s="1">
        <v>37612.800000000003</v>
      </c>
      <c r="AF232" s="1"/>
    </row>
    <row r="233" spans="2:32" x14ac:dyDescent="0.25">
      <c r="B233" s="1">
        <v>34900</v>
      </c>
      <c r="C233" s="2">
        <v>44637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2200</v>
      </c>
      <c r="K233" s="1">
        <v>0</v>
      </c>
      <c r="L233" s="1">
        <v>1000</v>
      </c>
      <c r="M233" s="1">
        <v>10.1</v>
      </c>
      <c r="N233" s="1">
        <v>0</v>
      </c>
      <c r="O233" s="1">
        <v>0</v>
      </c>
      <c r="P233" s="1">
        <v>37612.800000000003</v>
      </c>
      <c r="Q233" s="1">
        <v>34900</v>
      </c>
      <c r="R233" s="2">
        <v>44637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1175</v>
      </c>
      <c r="AA233" s="1">
        <v>0</v>
      </c>
      <c r="AB233" s="1">
        <v>0</v>
      </c>
      <c r="AC233" s="1">
        <v>1175</v>
      </c>
      <c r="AD233" s="1">
        <v>4441.8999999999996</v>
      </c>
      <c r="AE233" s="1">
        <v>37612.800000000003</v>
      </c>
      <c r="AF233" s="1"/>
    </row>
    <row r="234" spans="2:32" x14ac:dyDescent="0.25">
      <c r="B234" s="1">
        <v>34900</v>
      </c>
      <c r="C234" s="2">
        <v>44623</v>
      </c>
      <c r="D234" s="1">
        <v>18</v>
      </c>
      <c r="E234" s="1">
        <v>18</v>
      </c>
      <c r="F234" s="1">
        <v>143</v>
      </c>
      <c r="G234" s="1">
        <v>35.42</v>
      </c>
      <c r="H234" s="1">
        <v>139.55000000000001</v>
      </c>
      <c r="I234" s="1">
        <v>-1515.1</v>
      </c>
      <c r="J234" s="1">
        <v>13875</v>
      </c>
      <c r="K234" s="1">
        <v>5400</v>
      </c>
      <c r="L234" s="1">
        <v>25</v>
      </c>
      <c r="M234" s="1">
        <v>135.55000000000001</v>
      </c>
      <c r="N234" s="1">
        <v>225</v>
      </c>
      <c r="O234" s="1">
        <v>136.65</v>
      </c>
      <c r="P234" s="1">
        <v>37612.800000000003</v>
      </c>
      <c r="Q234" s="1">
        <v>34900</v>
      </c>
      <c r="R234" s="2">
        <v>44623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2150</v>
      </c>
      <c r="Z234" s="1">
        <v>2150</v>
      </c>
      <c r="AA234" s="1">
        <v>425</v>
      </c>
      <c r="AB234" s="1">
        <v>2576.5</v>
      </c>
      <c r="AC234" s="1">
        <v>425</v>
      </c>
      <c r="AD234" s="1">
        <v>3107.05</v>
      </c>
      <c r="AE234" s="1">
        <v>37612.800000000003</v>
      </c>
      <c r="AF234" s="1"/>
    </row>
    <row r="235" spans="2:32" x14ac:dyDescent="0.25">
      <c r="B235" s="1">
        <v>34900</v>
      </c>
      <c r="C235" s="2">
        <v>44644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2175</v>
      </c>
      <c r="K235" s="1">
        <v>0</v>
      </c>
      <c r="L235" s="1">
        <v>1000</v>
      </c>
      <c r="M235" s="1">
        <v>9.1</v>
      </c>
      <c r="N235" s="1">
        <v>0</v>
      </c>
      <c r="O235" s="1">
        <v>0</v>
      </c>
      <c r="P235" s="1">
        <v>37612.800000000003</v>
      </c>
      <c r="Q235" s="1">
        <v>0</v>
      </c>
      <c r="R235" s="2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/>
    </row>
    <row r="236" spans="2:32" x14ac:dyDescent="0.25">
      <c r="B236" s="1">
        <v>35000</v>
      </c>
      <c r="C236" s="2">
        <v>44637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4625</v>
      </c>
      <c r="K236" s="1">
        <v>0</v>
      </c>
      <c r="L236" s="1">
        <v>100</v>
      </c>
      <c r="M236" s="1">
        <v>101.1</v>
      </c>
      <c r="N236" s="1">
        <v>0</v>
      </c>
      <c r="O236" s="1">
        <v>0</v>
      </c>
      <c r="P236" s="1">
        <v>37612.800000000003</v>
      </c>
      <c r="Q236" s="1">
        <v>35000</v>
      </c>
      <c r="R236" s="2">
        <v>44637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1175</v>
      </c>
      <c r="AA236" s="1">
        <v>0</v>
      </c>
      <c r="AB236" s="1">
        <v>0</v>
      </c>
      <c r="AC236" s="1">
        <v>1175</v>
      </c>
      <c r="AD236" s="1">
        <v>4553.55</v>
      </c>
      <c r="AE236" s="1">
        <v>37612.800000000003</v>
      </c>
      <c r="AF236" s="1"/>
    </row>
    <row r="237" spans="2:32" x14ac:dyDescent="0.25">
      <c r="B237" s="1">
        <v>35000</v>
      </c>
      <c r="C237" s="2">
        <v>44623</v>
      </c>
      <c r="D237" s="1">
        <v>2079</v>
      </c>
      <c r="E237" s="1">
        <v>1436</v>
      </c>
      <c r="F237" s="1">
        <v>15373</v>
      </c>
      <c r="G237" s="1">
        <v>35.39</v>
      </c>
      <c r="H237" s="1">
        <v>144.15</v>
      </c>
      <c r="I237" s="1">
        <v>-10.799999999999985</v>
      </c>
      <c r="J237" s="1">
        <v>29075</v>
      </c>
      <c r="K237" s="1">
        <v>11125</v>
      </c>
      <c r="L237" s="1">
        <v>25</v>
      </c>
      <c r="M237" s="1">
        <v>143.25</v>
      </c>
      <c r="N237" s="1">
        <v>250</v>
      </c>
      <c r="O237" s="1">
        <v>144.05000000000001</v>
      </c>
      <c r="P237" s="1">
        <v>37612.800000000003</v>
      </c>
      <c r="Q237" s="1">
        <v>35000</v>
      </c>
      <c r="R237" s="2">
        <v>44623</v>
      </c>
      <c r="S237" s="1">
        <v>11</v>
      </c>
      <c r="T237" s="1">
        <v>-1</v>
      </c>
      <c r="U237" s="1">
        <v>33</v>
      </c>
      <c r="V237" s="1">
        <v>21.53</v>
      </c>
      <c r="W237" s="1">
        <v>2727.75</v>
      </c>
      <c r="X237" s="1">
        <v>62.75</v>
      </c>
      <c r="Y237" s="1">
        <v>3200</v>
      </c>
      <c r="Z237" s="1">
        <v>2525</v>
      </c>
      <c r="AA237" s="1">
        <v>175</v>
      </c>
      <c r="AB237" s="1">
        <v>2770.55</v>
      </c>
      <c r="AC237" s="1">
        <v>50</v>
      </c>
      <c r="AD237" s="1">
        <v>2790.9</v>
      </c>
      <c r="AE237" s="1">
        <v>37612.800000000003</v>
      </c>
      <c r="AF237" s="1"/>
    </row>
    <row r="238" spans="2:32" x14ac:dyDescent="0.25">
      <c r="B238" s="1">
        <v>35000</v>
      </c>
      <c r="C238" s="2">
        <v>44679</v>
      </c>
      <c r="D238" s="1">
        <v>502</v>
      </c>
      <c r="E238" s="1">
        <v>7</v>
      </c>
      <c r="F238" s="1">
        <v>137</v>
      </c>
      <c r="G238" s="1">
        <v>28.24</v>
      </c>
      <c r="H238" s="1">
        <v>575</v>
      </c>
      <c r="I238" s="1">
        <v>32.649999999999977</v>
      </c>
      <c r="J238" s="1">
        <v>3600</v>
      </c>
      <c r="K238" s="1">
        <v>2925</v>
      </c>
      <c r="L238" s="1">
        <v>50</v>
      </c>
      <c r="M238" s="1">
        <v>551.45000000000005</v>
      </c>
      <c r="N238" s="1">
        <v>25</v>
      </c>
      <c r="O238" s="1">
        <v>588.15</v>
      </c>
      <c r="P238" s="1">
        <v>37612.800000000003</v>
      </c>
      <c r="Q238" s="1">
        <v>35000</v>
      </c>
      <c r="R238" s="2">
        <v>44679</v>
      </c>
      <c r="S238" s="1">
        <v>2</v>
      </c>
      <c r="T238" s="1">
        <v>0</v>
      </c>
      <c r="U238" s="1">
        <v>1</v>
      </c>
      <c r="V238" s="1">
        <v>16.23</v>
      </c>
      <c r="W238" s="1">
        <v>3360.85</v>
      </c>
      <c r="X238" s="1">
        <v>-4.1500000000000909</v>
      </c>
      <c r="Y238" s="1">
        <v>2575</v>
      </c>
      <c r="Z238" s="1">
        <v>1600</v>
      </c>
      <c r="AA238" s="1">
        <v>200</v>
      </c>
      <c r="AB238" s="1">
        <v>3354.2</v>
      </c>
      <c r="AC238" s="1">
        <v>200</v>
      </c>
      <c r="AD238" s="1">
        <v>3893.9</v>
      </c>
      <c r="AE238" s="1">
        <v>37612.800000000003</v>
      </c>
      <c r="AF238" s="1"/>
    </row>
    <row r="239" spans="2:32" x14ac:dyDescent="0.25">
      <c r="B239" s="1">
        <v>35000</v>
      </c>
      <c r="C239" s="2">
        <v>44616</v>
      </c>
      <c r="D239" s="1">
        <v>34304</v>
      </c>
      <c r="E239" s="1">
        <v>6076</v>
      </c>
      <c r="F239" s="1">
        <v>444290</v>
      </c>
      <c r="G239" s="1">
        <v>39.65</v>
      </c>
      <c r="H239" s="1">
        <v>54.5</v>
      </c>
      <c r="I239" s="1">
        <v>-15.599999999999994</v>
      </c>
      <c r="J239" s="1">
        <v>73200</v>
      </c>
      <c r="K239" s="1">
        <v>57175</v>
      </c>
      <c r="L239" s="1">
        <v>25</v>
      </c>
      <c r="M239" s="1">
        <v>54.3</v>
      </c>
      <c r="N239" s="1">
        <v>300</v>
      </c>
      <c r="O239" s="1">
        <v>54.45</v>
      </c>
      <c r="P239" s="1">
        <v>37612.800000000003</v>
      </c>
      <c r="Q239" s="1">
        <v>35000</v>
      </c>
      <c r="R239" s="2">
        <v>44616</v>
      </c>
      <c r="S239" s="1">
        <v>622</v>
      </c>
      <c r="T239" s="1">
        <v>88</v>
      </c>
      <c r="U239" s="1">
        <v>439</v>
      </c>
      <c r="V239" s="1">
        <v>0</v>
      </c>
      <c r="W239" s="1">
        <v>2639.9</v>
      </c>
      <c r="X239" s="1">
        <v>102.80000000000018</v>
      </c>
      <c r="Y239" s="1">
        <v>13850</v>
      </c>
      <c r="Z239" s="1">
        <v>9825</v>
      </c>
      <c r="AA239" s="1">
        <v>25</v>
      </c>
      <c r="AB239" s="1">
        <v>2650.05</v>
      </c>
      <c r="AC239" s="1">
        <v>100</v>
      </c>
      <c r="AD239" s="1">
        <v>2652.3</v>
      </c>
      <c r="AE239" s="1">
        <v>37612.800000000003</v>
      </c>
      <c r="AF239" s="1"/>
    </row>
    <row r="240" spans="2:32" x14ac:dyDescent="0.25">
      <c r="B240" s="1">
        <v>35000</v>
      </c>
      <c r="C240" s="2">
        <v>44644</v>
      </c>
      <c r="D240" s="1">
        <v>1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4225</v>
      </c>
      <c r="K240" s="1">
        <v>100</v>
      </c>
      <c r="L240" s="1">
        <v>100</v>
      </c>
      <c r="M240" s="1">
        <v>131.05000000000001</v>
      </c>
      <c r="N240" s="1">
        <v>100</v>
      </c>
      <c r="O240" s="1">
        <v>402.7</v>
      </c>
      <c r="P240" s="1">
        <v>37612.800000000003</v>
      </c>
      <c r="Q240" s="1">
        <v>0</v>
      </c>
      <c r="R240" s="2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/>
    </row>
    <row r="241" spans="2:32" x14ac:dyDescent="0.25">
      <c r="B241" s="1">
        <v>35000</v>
      </c>
      <c r="C241" s="2">
        <v>44630</v>
      </c>
      <c r="D241" s="1">
        <v>1</v>
      </c>
      <c r="E241" s="1">
        <v>1</v>
      </c>
      <c r="F241" s="1">
        <v>2</v>
      </c>
      <c r="G241" s="1">
        <v>35.01</v>
      </c>
      <c r="H241" s="1">
        <v>278.35000000000002</v>
      </c>
      <c r="I241" s="1">
        <v>-532.69999999999993</v>
      </c>
      <c r="J241" s="1">
        <v>11000</v>
      </c>
      <c r="K241" s="1">
        <v>2500</v>
      </c>
      <c r="L241" s="1">
        <v>25</v>
      </c>
      <c r="M241" s="1">
        <v>187.05</v>
      </c>
      <c r="N241" s="1">
        <v>50</v>
      </c>
      <c r="O241" s="1">
        <v>295.95</v>
      </c>
      <c r="P241" s="1">
        <v>37612.800000000003</v>
      </c>
      <c r="Q241" s="1">
        <v>35000</v>
      </c>
      <c r="R241" s="2">
        <v>44630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1350</v>
      </c>
      <c r="Z241" s="1">
        <v>1300</v>
      </c>
      <c r="AA241" s="1">
        <v>50</v>
      </c>
      <c r="AB241" s="1">
        <v>2761.7</v>
      </c>
      <c r="AC241" s="1">
        <v>1175</v>
      </c>
      <c r="AD241" s="1">
        <v>3352</v>
      </c>
      <c r="AE241" s="1">
        <v>37612.800000000003</v>
      </c>
      <c r="AF241" s="1"/>
    </row>
    <row r="242" spans="2:32" x14ac:dyDescent="0.25">
      <c r="B242" s="1">
        <v>35000</v>
      </c>
      <c r="C242" s="2">
        <v>44651</v>
      </c>
      <c r="D242" s="1">
        <v>5921</v>
      </c>
      <c r="E242" s="1">
        <v>-41</v>
      </c>
      <c r="F242" s="1">
        <v>6602</v>
      </c>
      <c r="G242" s="1">
        <v>29.99</v>
      </c>
      <c r="H242" s="1">
        <v>402.7</v>
      </c>
      <c r="I242" s="1">
        <v>27.149999999999977</v>
      </c>
      <c r="J242" s="1">
        <v>13800</v>
      </c>
      <c r="K242" s="1">
        <v>10250</v>
      </c>
      <c r="L242" s="1">
        <v>100</v>
      </c>
      <c r="M242" s="1">
        <v>398.25</v>
      </c>
      <c r="N242" s="1">
        <v>25</v>
      </c>
      <c r="O242" s="1">
        <v>401.7</v>
      </c>
      <c r="P242" s="1">
        <v>37612.800000000003</v>
      </c>
      <c r="Q242" s="1">
        <v>35000</v>
      </c>
      <c r="R242" s="2">
        <v>44651</v>
      </c>
      <c r="S242" s="1">
        <v>278</v>
      </c>
      <c r="T242" s="1">
        <v>57</v>
      </c>
      <c r="U242" s="1">
        <v>94</v>
      </c>
      <c r="V242" s="1">
        <v>19.559999999999999</v>
      </c>
      <c r="W242" s="1">
        <v>3085</v>
      </c>
      <c r="X242" s="1">
        <v>90.949999999999818</v>
      </c>
      <c r="Y242" s="1">
        <v>5350</v>
      </c>
      <c r="Z242" s="1">
        <v>5025</v>
      </c>
      <c r="AA242" s="1">
        <v>125</v>
      </c>
      <c r="AB242" s="1">
        <v>3091.65</v>
      </c>
      <c r="AC242" s="1">
        <v>25</v>
      </c>
      <c r="AD242" s="1">
        <v>3132.3</v>
      </c>
      <c r="AE242" s="1">
        <v>37612.800000000003</v>
      </c>
      <c r="AF242" s="1"/>
    </row>
    <row r="243" spans="2:32" x14ac:dyDescent="0.25">
      <c r="B243" s="1">
        <v>35100</v>
      </c>
      <c r="C243" s="2">
        <v>44637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2175</v>
      </c>
      <c r="K243" s="1">
        <v>1175</v>
      </c>
      <c r="L243" s="1">
        <v>1000</v>
      </c>
      <c r="M243" s="1">
        <v>13.1</v>
      </c>
      <c r="N243" s="1">
        <v>1175</v>
      </c>
      <c r="O243" s="1">
        <v>628</v>
      </c>
      <c r="P243" s="1">
        <v>37612.800000000003</v>
      </c>
      <c r="Q243" s="1">
        <v>35100</v>
      </c>
      <c r="R243" s="2">
        <v>44637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1175</v>
      </c>
      <c r="AA243" s="1">
        <v>0</v>
      </c>
      <c r="AB243" s="1">
        <v>0</v>
      </c>
      <c r="AC243" s="1">
        <v>1175</v>
      </c>
      <c r="AD243" s="1">
        <v>4469</v>
      </c>
      <c r="AE243" s="1">
        <v>37612.800000000003</v>
      </c>
      <c r="AF243" s="1"/>
    </row>
    <row r="244" spans="2:32" x14ac:dyDescent="0.25">
      <c r="B244" s="1">
        <v>35100</v>
      </c>
      <c r="C244" s="2">
        <v>44651</v>
      </c>
      <c r="D244" s="1">
        <v>41</v>
      </c>
      <c r="E244" s="1">
        <v>-4</v>
      </c>
      <c r="F244" s="1">
        <v>24</v>
      </c>
      <c r="G244" s="1">
        <v>30.46</v>
      </c>
      <c r="H244" s="1">
        <v>432.2</v>
      </c>
      <c r="I244" s="1">
        <v>27</v>
      </c>
      <c r="J244" s="1">
        <v>4400</v>
      </c>
      <c r="K244" s="1">
        <v>4675</v>
      </c>
      <c r="L244" s="1">
        <v>25</v>
      </c>
      <c r="M244" s="1">
        <v>410.3</v>
      </c>
      <c r="N244" s="1">
        <v>25</v>
      </c>
      <c r="O244" s="1">
        <v>426.1</v>
      </c>
      <c r="P244" s="1">
        <v>37612.800000000003</v>
      </c>
      <c r="Q244" s="1">
        <v>35100</v>
      </c>
      <c r="R244" s="2">
        <v>44651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5175</v>
      </c>
      <c r="Z244" s="1">
        <v>4175</v>
      </c>
      <c r="AA244" s="1">
        <v>1000</v>
      </c>
      <c r="AB244" s="1">
        <v>2917.2</v>
      </c>
      <c r="AC244" s="1">
        <v>100</v>
      </c>
      <c r="AD244" s="1">
        <v>3138.15</v>
      </c>
      <c r="AE244" s="1">
        <v>37612.800000000003</v>
      </c>
      <c r="AF244" s="1"/>
    </row>
    <row r="245" spans="2:32" x14ac:dyDescent="0.25">
      <c r="B245" s="1">
        <v>35100</v>
      </c>
      <c r="C245" s="2">
        <v>44679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1175</v>
      </c>
      <c r="L245" s="1">
        <v>0</v>
      </c>
      <c r="M245" s="1">
        <v>0</v>
      </c>
      <c r="N245" s="1">
        <v>1175</v>
      </c>
      <c r="O245" s="1">
        <v>839.45</v>
      </c>
      <c r="P245" s="1">
        <v>37612.800000000003</v>
      </c>
      <c r="Q245" s="1">
        <v>35100</v>
      </c>
      <c r="R245" s="2">
        <v>44679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1675</v>
      </c>
      <c r="Z245" s="1">
        <v>1175</v>
      </c>
      <c r="AA245" s="1">
        <v>1175</v>
      </c>
      <c r="AB245" s="1">
        <v>2337.6</v>
      </c>
      <c r="AC245" s="1">
        <v>1175</v>
      </c>
      <c r="AD245" s="1">
        <v>3940.95</v>
      </c>
      <c r="AE245" s="1">
        <v>37612.800000000003</v>
      </c>
      <c r="AF245" s="1"/>
    </row>
    <row r="246" spans="2:32" x14ac:dyDescent="0.25">
      <c r="B246" s="1">
        <v>35100</v>
      </c>
      <c r="C246" s="2">
        <v>44630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4375</v>
      </c>
      <c r="K246" s="1">
        <v>50</v>
      </c>
      <c r="L246" s="1">
        <v>1000</v>
      </c>
      <c r="M246" s="1">
        <v>20.2</v>
      </c>
      <c r="N246" s="1">
        <v>25</v>
      </c>
      <c r="O246" s="1">
        <v>398.95</v>
      </c>
      <c r="P246" s="1">
        <v>37612.800000000003</v>
      </c>
      <c r="Q246" s="1">
        <v>35100</v>
      </c>
      <c r="R246" s="2">
        <v>44630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1175</v>
      </c>
      <c r="Z246" s="1">
        <v>1175</v>
      </c>
      <c r="AA246" s="1">
        <v>1175</v>
      </c>
      <c r="AB246" s="1">
        <v>2336.5500000000002</v>
      </c>
      <c r="AC246" s="1">
        <v>1175</v>
      </c>
      <c r="AD246" s="1">
        <v>3238.15</v>
      </c>
      <c r="AE246" s="1">
        <v>37612.800000000003</v>
      </c>
      <c r="AF246" s="1"/>
    </row>
    <row r="247" spans="2:32" x14ac:dyDescent="0.25">
      <c r="B247" s="1">
        <v>35100</v>
      </c>
      <c r="C247" s="2">
        <v>44623</v>
      </c>
      <c r="D247" s="1">
        <v>45</v>
      </c>
      <c r="E247" s="1">
        <v>45</v>
      </c>
      <c r="F247" s="1">
        <v>377</v>
      </c>
      <c r="G247" s="1">
        <v>34.54</v>
      </c>
      <c r="H247" s="1">
        <v>157.5</v>
      </c>
      <c r="I247" s="1">
        <v>-1594.2</v>
      </c>
      <c r="J247" s="1">
        <v>13600</v>
      </c>
      <c r="K247" s="1">
        <v>4600</v>
      </c>
      <c r="L247" s="1">
        <v>50</v>
      </c>
      <c r="M247" s="1">
        <v>152.69999999999999</v>
      </c>
      <c r="N247" s="1">
        <v>50</v>
      </c>
      <c r="O247" s="1">
        <v>156.5</v>
      </c>
      <c r="P247" s="1">
        <v>37612.800000000003</v>
      </c>
      <c r="Q247" s="1">
        <v>35100</v>
      </c>
      <c r="R247" s="2">
        <v>44623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2075</v>
      </c>
      <c r="Z247" s="1">
        <v>2125</v>
      </c>
      <c r="AA247" s="1">
        <v>400</v>
      </c>
      <c r="AB247" s="1">
        <v>2354.65</v>
      </c>
      <c r="AC247" s="1">
        <v>25</v>
      </c>
      <c r="AD247" s="1">
        <v>2894.45</v>
      </c>
      <c r="AE247" s="1">
        <v>37612.800000000003</v>
      </c>
      <c r="AF247" s="1"/>
    </row>
    <row r="248" spans="2:32" x14ac:dyDescent="0.25">
      <c r="B248" s="1">
        <v>35100</v>
      </c>
      <c r="C248" s="2">
        <v>44616</v>
      </c>
      <c r="D248" s="1">
        <v>2418</v>
      </c>
      <c r="E248" s="1">
        <v>1632</v>
      </c>
      <c r="F248" s="1">
        <v>61417</v>
      </c>
      <c r="G248" s="1">
        <v>39.11</v>
      </c>
      <c r="H248" s="1">
        <v>58.85</v>
      </c>
      <c r="I248" s="1">
        <v>-15.6</v>
      </c>
      <c r="J248" s="1">
        <v>45675</v>
      </c>
      <c r="K248" s="1">
        <v>17375</v>
      </c>
      <c r="L248" s="1">
        <v>125</v>
      </c>
      <c r="M248" s="1">
        <v>58.8</v>
      </c>
      <c r="N248" s="1">
        <v>50</v>
      </c>
      <c r="O248" s="1">
        <v>59.05</v>
      </c>
      <c r="P248" s="1">
        <v>37612.800000000003</v>
      </c>
      <c r="Q248" s="1">
        <v>35100</v>
      </c>
      <c r="R248" s="2">
        <v>44616</v>
      </c>
      <c r="S248" s="1">
        <v>9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5300</v>
      </c>
      <c r="Z248" s="1">
        <v>4250</v>
      </c>
      <c r="AA248" s="1">
        <v>25</v>
      </c>
      <c r="AB248" s="1">
        <v>2464</v>
      </c>
      <c r="AC248" s="1">
        <v>175</v>
      </c>
      <c r="AD248" s="1">
        <v>2625.9</v>
      </c>
      <c r="AE248" s="1">
        <v>37612.800000000003</v>
      </c>
      <c r="AF248" s="1"/>
    </row>
    <row r="249" spans="2:32" x14ac:dyDescent="0.25">
      <c r="B249" s="1">
        <v>35100</v>
      </c>
      <c r="C249" s="2">
        <v>44644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2175</v>
      </c>
      <c r="K249" s="1">
        <v>0</v>
      </c>
      <c r="L249" s="1">
        <v>1000</v>
      </c>
      <c r="M249" s="1">
        <v>9.1</v>
      </c>
      <c r="N249" s="1">
        <v>0</v>
      </c>
      <c r="O249" s="1">
        <v>0</v>
      </c>
      <c r="P249" s="1">
        <v>37612.800000000003</v>
      </c>
      <c r="Q249" s="1">
        <v>0</v>
      </c>
      <c r="R249" s="2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/>
    </row>
    <row r="250" spans="2:32" x14ac:dyDescent="0.25">
      <c r="B250" s="1">
        <v>35200</v>
      </c>
      <c r="C250" s="2">
        <v>44637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2175</v>
      </c>
      <c r="K250" s="1">
        <v>1175</v>
      </c>
      <c r="L250" s="1">
        <v>1000</v>
      </c>
      <c r="M250" s="1">
        <v>13.1</v>
      </c>
      <c r="N250" s="1">
        <v>1175</v>
      </c>
      <c r="O250" s="1">
        <v>666.85</v>
      </c>
      <c r="P250" s="1">
        <v>37612.800000000003</v>
      </c>
      <c r="Q250" s="1">
        <v>35200</v>
      </c>
      <c r="R250" s="2">
        <v>44637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1175</v>
      </c>
      <c r="AA250" s="1">
        <v>0</v>
      </c>
      <c r="AB250" s="1">
        <v>0</v>
      </c>
      <c r="AC250" s="1">
        <v>1175</v>
      </c>
      <c r="AD250" s="1">
        <v>4153.95</v>
      </c>
      <c r="AE250" s="1">
        <v>37612.800000000003</v>
      </c>
      <c r="AF250" s="1"/>
    </row>
    <row r="251" spans="2:32" x14ac:dyDescent="0.25">
      <c r="B251" s="1">
        <v>35200</v>
      </c>
      <c r="C251" s="2">
        <v>44644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2175</v>
      </c>
      <c r="K251" s="1">
        <v>0</v>
      </c>
      <c r="L251" s="1">
        <v>1000</v>
      </c>
      <c r="M251" s="1">
        <v>9.1</v>
      </c>
      <c r="N251" s="1">
        <v>0</v>
      </c>
      <c r="O251" s="1">
        <v>0</v>
      </c>
      <c r="P251" s="1">
        <v>37612.800000000003</v>
      </c>
      <c r="Q251" s="1">
        <v>0</v>
      </c>
      <c r="R251" s="2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/>
    </row>
    <row r="252" spans="2:32" x14ac:dyDescent="0.25">
      <c r="B252" s="1">
        <v>35200</v>
      </c>
      <c r="C252" s="2">
        <v>44651</v>
      </c>
      <c r="D252" s="1">
        <v>9</v>
      </c>
      <c r="E252" s="1">
        <v>1</v>
      </c>
      <c r="F252" s="1">
        <v>2</v>
      </c>
      <c r="G252" s="1">
        <v>29.99</v>
      </c>
      <c r="H252" s="1">
        <v>460</v>
      </c>
      <c r="I252" s="1">
        <v>120.89999999999998</v>
      </c>
      <c r="J252" s="1">
        <v>4400</v>
      </c>
      <c r="K252" s="1">
        <v>3500</v>
      </c>
      <c r="L252" s="1">
        <v>25</v>
      </c>
      <c r="M252" s="1">
        <v>420.5</v>
      </c>
      <c r="N252" s="1">
        <v>25</v>
      </c>
      <c r="O252" s="1">
        <v>451.7</v>
      </c>
      <c r="P252" s="1">
        <v>37612.800000000003</v>
      </c>
      <c r="Q252" s="1">
        <v>35200</v>
      </c>
      <c r="R252" s="2">
        <v>44651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4025</v>
      </c>
      <c r="Z252" s="1">
        <v>4925</v>
      </c>
      <c r="AA252" s="1">
        <v>900</v>
      </c>
      <c r="AB252" s="1">
        <v>2642.9</v>
      </c>
      <c r="AC252" s="1">
        <v>850</v>
      </c>
      <c r="AD252" s="1">
        <v>3104.75</v>
      </c>
      <c r="AE252" s="1">
        <v>37612.800000000003</v>
      </c>
      <c r="AF252" s="1"/>
    </row>
    <row r="253" spans="2:32" x14ac:dyDescent="0.25">
      <c r="B253" s="1">
        <v>35200</v>
      </c>
      <c r="C253" s="2">
        <v>44616</v>
      </c>
      <c r="D253" s="1">
        <v>4408</v>
      </c>
      <c r="E253" s="1">
        <v>3573</v>
      </c>
      <c r="F253" s="1">
        <v>82639</v>
      </c>
      <c r="G253" s="1">
        <v>38.799999999999997</v>
      </c>
      <c r="H253" s="1">
        <v>63.6</v>
      </c>
      <c r="I253" s="1">
        <v>-17.949999999999996</v>
      </c>
      <c r="J253" s="1">
        <v>47025</v>
      </c>
      <c r="K253" s="1">
        <v>16825</v>
      </c>
      <c r="L253" s="1">
        <v>125</v>
      </c>
      <c r="M253" s="1">
        <v>63.3</v>
      </c>
      <c r="N253" s="1">
        <v>25</v>
      </c>
      <c r="O253" s="1">
        <v>63.5</v>
      </c>
      <c r="P253" s="1">
        <v>37612.800000000003</v>
      </c>
      <c r="Q253" s="1">
        <v>35200</v>
      </c>
      <c r="R253" s="2">
        <v>44616</v>
      </c>
      <c r="S253" s="1">
        <v>5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5600</v>
      </c>
      <c r="Z253" s="1">
        <v>5550</v>
      </c>
      <c r="AA253" s="1">
        <v>250</v>
      </c>
      <c r="AB253" s="1">
        <v>2440.75</v>
      </c>
      <c r="AC253" s="1">
        <v>250</v>
      </c>
      <c r="AD253" s="1">
        <v>2538.4499999999998</v>
      </c>
      <c r="AE253" s="1">
        <v>37612.800000000003</v>
      </c>
      <c r="AF253" s="1"/>
    </row>
    <row r="254" spans="2:32" x14ac:dyDescent="0.25">
      <c r="B254" s="1">
        <v>35200</v>
      </c>
      <c r="C254" s="2">
        <v>44623</v>
      </c>
      <c r="D254" s="1">
        <v>14</v>
      </c>
      <c r="E254" s="1">
        <v>14</v>
      </c>
      <c r="F254" s="1">
        <v>185</v>
      </c>
      <c r="G254" s="1">
        <v>34.979999999999997</v>
      </c>
      <c r="H254" s="1">
        <v>150</v>
      </c>
      <c r="I254" s="1">
        <v>-1651.35</v>
      </c>
      <c r="J254" s="1">
        <v>13475</v>
      </c>
      <c r="K254" s="1">
        <v>4250</v>
      </c>
      <c r="L254" s="1">
        <v>50</v>
      </c>
      <c r="M254" s="1">
        <v>161.85</v>
      </c>
      <c r="N254" s="1">
        <v>50</v>
      </c>
      <c r="O254" s="1">
        <v>174.7</v>
      </c>
      <c r="P254" s="1">
        <v>37612.800000000003</v>
      </c>
      <c r="Q254" s="1">
        <v>35200</v>
      </c>
      <c r="R254" s="2">
        <v>44623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1750</v>
      </c>
      <c r="Z254" s="1">
        <v>1750</v>
      </c>
      <c r="AA254" s="1">
        <v>25</v>
      </c>
      <c r="AB254" s="1">
        <v>2581.3000000000002</v>
      </c>
      <c r="AC254" s="1">
        <v>25</v>
      </c>
      <c r="AD254" s="1">
        <v>2656.8</v>
      </c>
      <c r="AE254" s="1">
        <v>37612.800000000003</v>
      </c>
      <c r="AF254" s="1"/>
    </row>
    <row r="255" spans="2:32" x14ac:dyDescent="0.25">
      <c r="B255" s="1">
        <v>35200</v>
      </c>
      <c r="C255" s="2">
        <v>44630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4375</v>
      </c>
      <c r="K255" s="1">
        <v>75</v>
      </c>
      <c r="L255" s="1">
        <v>1000</v>
      </c>
      <c r="M255" s="1">
        <v>25.2</v>
      </c>
      <c r="N255" s="1">
        <v>25</v>
      </c>
      <c r="O255" s="1">
        <v>448.95</v>
      </c>
      <c r="P255" s="1">
        <v>37612.800000000003</v>
      </c>
      <c r="Q255" s="1">
        <v>35200</v>
      </c>
      <c r="R255" s="2">
        <v>44630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1175</v>
      </c>
      <c r="Z255" s="1">
        <v>1175</v>
      </c>
      <c r="AA255" s="1">
        <v>1175</v>
      </c>
      <c r="AB255" s="1">
        <v>2163.9</v>
      </c>
      <c r="AC255" s="1">
        <v>1175</v>
      </c>
      <c r="AD255" s="1">
        <v>3183.25</v>
      </c>
      <c r="AE255" s="1">
        <v>37612.800000000003</v>
      </c>
      <c r="AF255" s="1"/>
    </row>
    <row r="256" spans="2:32" x14ac:dyDescent="0.25">
      <c r="B256" s="1">
        <v>35200</v>
      </c>
      <c r="C256" s="2">
        <v>44679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1175</v>
      </c>
      <c r="L256" s="1">
        <v>0</v>
      </c>
      <c r="M256" s="1">
        <v>0</v>
      </c>
      <c r="N256" s="1">
        <v>1175</v>
      </c>
      <c r="O256" s="1">
        <v>839.75</v>
      </c>
      <c r="P256" s="1">
        <v>37612.800000000003</v>
      </c>
      <c r="Q256" s="1">
        <v>35200</v>
      </c>
      <c r="R256" s="2">
        <v>44679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1300</v>
      </c>
      <c r="Z256" s="1">
        <v>1175</v>
      </c>
      <c r="AA256" s="1">
        <v>1200</v>
      </c>
      <c r="AB256" s="1">
        <v>2246.8000000000002</v>
      </c>
      <c r="AC256" s="1">
        <v>1175</v>
      </c>
      <c r="AD256" s="1">
        <v>3833.95</v>
      </c>
      <c r="AE256" s="1">
        <v>37612.800000000003</v>
      </c>
      <c r="AF256" s="1"/>
    </row>
    <row r="257" spans="2:32" x14ac:dyDescent="0.25">
      <c r="B257" s="1">
        <v>35300</v>
      </c>
      <c r="C257" s="2">
        <v>44630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5400</v>
      </c>
      <c r="K257" s="1">
        <v>1225</v>
      </c>
      <c r="L257" s="1">
        <v>1000</v>
      </c>
      <c r="M257" s="1">
        <v>30.2</v>
      </c>
      <c r="N257" s="1">
        <v>1175</v>
      </c>
      <c r="O257" s="1">
        <v>498.8</v>
      </c>
      <c r="P257" s="1">
        <v>37612.800000000003</v>
      </c>
      <c r="Q257" s="1">
        <v>35300</v>
      </c>
      <c r="R257" s="2">
        <v>44630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1175</v>
      </c>
      <c r="Z257" s="1">
        <v>1175</v>
      </c>
      <c r="AA257" s="1">
        <v>1175</v>
      </c>
      <c r="AB257" s="1">
        <v>2073.1</v>
      </c>
      <c r="AC257" s="1">
        <v>1175</v>
      </c>
      <c r="AD257" s="1">
        <v>3155.75</v>
      </c>
      <c r="AE257" s="1">
        <v>37612.800000000003</v>
      </c>
      <c r="AF257" s="1"/>
    </row>
    <row r="258" spans="2:32" x14ac:dyDescent="0.25">
      <c r="B258" s="1">
        <v>35300</v>
      </c>
      <c r="C258" s="2">
        <v>44644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2175</v>
      </c>
      <c r="K258" s="1">
        <v>0</v>
      </c>
      <c r="L258" s="1">
        <v>1000</v>
      </c>
      <c r="M258" s="1">
        <v>9.1</v>
      </c>
      <c r="N258" s="1">
        <v>0</v>
      </c>
      <c r="O258" s="1">
        <v>0</v>
      </c>
      <c r="P258" s="1">
        <v>37612.800000000003</v>
      </c>
      <c r="Q258" s="1">
        <v>0</v>
      </c>
      <c r="R258" s="2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/>
    </row>
    <row r="259" spans="2:32" x14ac:dyDescent="0.25">
      <c r="B259" s="1">
        <v>35300</v>
      </c>
      <c r="C259" s="2">
        <v>44651</v>
      </c>
      <c r="D259" s="1">
        <v>20</v>
      </c>
      <c r="E259" s="1">
        <v>4</v>
      </c>
      <c r="F259" s="1">
        <v>24</v>
      </c>
      <c r="G259" s="1">
        <v>29.73</v>
      </c>
      <c r="H259" s="1">
        <v>479.65</v>
      </c>
      <c r="I259" s="1">
        <v>73.5</v>
      </c>
      <c r="J259" s="1">
        <v>4400</v>
      </c>
      <c r="K259" s="1">
        <v>3500</v>
      </c>
      <c r="L259" s="1">
        <v>25</v>
      </c>
      <c r="M259" s="1">
        <v>446.5</v>
      </c>
      <c r="N259" s="1">
        <v>25</v>
      </c>
      <c r="O259" s="1">
        <v>465.1</v>
      </c>
      <c r="P259" s="1">
        <v>37612.800000000003</v>
      </c>
      <c r="Q259" s="1">
        <v>35300</v>
      </c>
      <c r="R259" s="2">
        <v>44651</v>
      </c>
      <c r="S259" s="1">
        <v>1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3925</v>
      </c>
      <c r="Z259" s="1">
        <v>4175</v>
      </c>
      <c r="AA259" s="1">
        <v>775</v>
      </c>
      <c r="AB259" s="1">
        <v>2708.45</v>
      </c>
      <c r="AC259" s="1">
        <v>100</v>
      </c>
      <c r="AD259" s="1">
        <v>2974.55</v>
      </c>
      <c r="AE259" s="1">
        <v>37612.800000000003</v>
      </c>
      <c r="AF259" s="1"/>
    </row>
    <row r="260" spans="2:32" x14ac:dyDescent="0.25">
      <c r="B260" s="1">
        <v>35300</v>
      </c>
      <c r="C260" s="2">
        <v>44679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1175</v>
      </c>
      <c r="L260" s="1">
        <v>0</v>
      </c>
      <c r="M260" s="1">
        <v>0</v>
      </c>
      <c r="N260" s="1">
        <v>1175</v>
      </c>
      <c r="O260" s="1">
        <v>836.45</v>
      </c>
      <c r="P260" s="1">
        <v>37612.800000000003</v>
      </c>
      <c r="Q260" s="1">
        <v>35300</v>
      </c>
      <c r="R260" s="2">
        <v>44679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1300</v>
      </c>
      <c r="Z260" s="1">
        <v>1175</v>
      </c>
      <c r="AA260" s="1">
        <v>1200</v>
      </c>
      <c r="AB260" s="1">
        <v>2156.8000000000002</v>
      </c>
      <c r="AC260" s="1">
        <v>1175</v>
      </c>
      <c r="AD260" s="1">
        <v>3709.1</v>
      </c>
      <c r="AE260" s="1">
        <v>37612.800000000003</v>
      </c>
      <c r="AF260" s="1"/>
    </row>
    <row r="261" spans="2:32" x14ac:dyDescent="0.25">
      <c r="B261" s="1">
        <v>35300</v>
      </c>
      <c r="C261" s="2">
        <v>44616</v>
      </c>
      <c r="D261" s="1">
        <v>8254</v>
      </c>
      <c r="E261" s="1">
        <v>1962</v>
      </c>
      <c r="F261" s="1">
        <v>94345</v>
      </c>
      <c r="G261" s="1">
        <v>38.369999999999997</v>
      </c>
      <c r="H261" s="1">
        <v>68.8</v>
      </c>
      <c r="I261" s="1">
        <v>-20.5</v>
      </c>
      <c r="J261" s="1">
        <v>45275</v>
      </c>
      <c r="K261" s="1">
        <v>18250</v>
      </c>
      <c r="L261" s="1">
        <v>200</v>
      </c>
      <c r="M261" s="1">
        <v>68.3</v>
      </c>
      <c r="N261" s="1">
        <v>25</v>
      </c>
      <c r="O261" s="1">
        <v>68.599999999999994</v>
      </c>
      <c r="P261" s="1">
        <v>37612.800000000003</v>
      </c>
      <c r="Q261" s="1">
        <v>35300</v>
      </c>
      <c r="R261" s="2">
        <v>44616</v>
      </c>
      <c r="S261" s="1">
        <v>15</v>
      </c>
      <c r="T261" s="1">
        <v>6</v>
      </c>
      <c r="U261" s="1">
        <v>7</v>
      </c>
      <c r="V261" s="1">
        <v>45.14</v>
      </c>
      <c r="W261" s="1">
        <v>2483.5500000000002</v>
      </c>
      <c r="X261" s="1">
        <v>-201.75</v>
      </c>
      <c r="Y261" s="1">
        <v>5725</v>
      </c>
      <c r="Z261" s="1">
        <v>5900</v>
      </c>
      <c r="AA261" s="1">
        <v>250</v>
      </c>
      <c r="AB261" s="1">
        <v>2358.65</v>
      </c>
      <c r="AC261" s="1">
        <v>500</v>
      </c>
      <c r="AD261" s="1">
        <v>2381</v>
      </c>
      <c r="AE261" s="1">
        <v>37612.800000000003</v>
      </c>
      <c r="AF261" s="1"/>
    </row>
    <row r="262" spans="2:32" x14ac:dyDescent="0.25">
      <c r="B262" s="1">
        <v>35300</v>
      </c>
      <c r="C262" s="2">
        <v>44623</v>
      </c>
      <c r="D262" s="1">
        <v>44</v>
      </c>
      <c r="E262" s="1">
        <v>44</v>
      </c>
      <c r="F262" s="1">
        <v>216</v>
      </c>
      <c r="G262" s="1">
        <v>35.299999999999997</v>
      </c>
      <c r="H262" s="1">
        <v>181.55</v>
      </c>
      <c r="I262" s="1">
        <v>-1670.35</v>
      </c>
      <c r="J262" s="1">
        <v>13150</v>
      </c>
      <c r="K262" s="1">
        <v>3925</v>
      </c>
      <c r="L262" s="1">
        <v>50</v>
      </c>
      <c r="M262" s="1">
        <v>170.75</v>
      </c>
      <c r="N262" s="1">
        <v>50</v>
      </c>
      <c r="O262" s="1">
        <v>184.7</v>
      </c>
      <c r="P262" s="1">
        <v>37612.800000000003</v>
      </c>
      <c r="Q262" s="1">
        <v>35300</v>
      </c>
      <c r="R262" s="2">
        <v>44623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2075</v>
      </c>
      <c r="Z262" s="1">
        <v>2125</v>
      </c>
      <c r="AA262" s="1">
        <v>400</v>
      </c>
      <c r="AB262" s="1">
        <v>1607.15</v>
      </c>
      <c r="AC262" s="1">
        <v>425</v>
      </c>
      <c r="AD262" s="1">
        <v>2729.35</v>
      </c>
      <c r="AE262" s="1">
        <v>37612.800000000003</v>
      </c>
      <c r="AF262" s="1"/>
    </row>
    <row r="263" spans="2:32" x14ac:dyDescent="0.25">
      <c r="B263" s="1">
        <v>35300</v>
      </c>
      <c r="C263" s="2">
        <v>44637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2175</v>
      </c>
      <c r="K263" s="1">
        <v>1175</v>
      </c>
      <c r="L263" s="1">
        <v>1000</v>
      </c>
      <c r="M263" s="1">
        <v>13.1</v>
      </c>
      <c r="N263" s="1">
        <v>1175</v>
      </c>
      <c r="O263" s="1">
        <v>707.55</v>
      </c>
      <c r="P263" s="1">
        <v>37612.800000000003</v>
      </c>
      <c r="Q263" s="1">
        <v>35300</v>
      </c>
      <c r="R263" s="2">
        <v>44637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1175</v>
      </c>
      <c r="AA263" s="1">
        <v>0</v>
      </c>
      <c r="AB263" s="1">
        <v>0</v>
      </c>
      <c r="AC263" s="1">
        <v>1175</v>
      </c>
      <c r="AD263" s="1">
        <v>4291.6000000000004</v>
      </c>
      <c r="AE263" s="1">
        <v>37612.800000000003</v>
      </c>
      <c r="AF263" s="1"/>
    </row>
    <row r="264" spans="2:32" x14ac:dyDescent="0.25">
      <c r="B264" s="1">
        <v>35400</v>
      </c>
      <c r="C264" s="2">
        <v>44637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2175</v>
      </c>
      <c r="K264" s="1">
        <v>1175</v>
      </c>
      <c r="L264" s="1">
        <v>1000</v>
      </c>
      <c r="M264" s="1">
        <v>13.1</v>
      </c>
      <c r="N264" s="1">
        <v>1175</v>
      </c>
      <c r="O264" s="1">
        <v>750</v>
      </c>
      <c r="P264" s="1">
        <v>37612.800000000003</v>
      </c>
      <c r="Q264" s="1">
        <v>35400</v>
      </c>
      <c r="R264" s="2">
        <v>44637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1175</v>
      </c>
      <c r="AA264" s="1">
        <v>0</v>
      </c>
      <c r="AB264" s="1">
        <v>0</v>
      </c>
      <c r="AC264" s="1">
        <v>1175</v>
      </c>
      <c r="AD264" s="1">
        <v>4211.6000000000004</v>
      </c>
      <c r="AE264" s="1">
        <v>37612.800000000003</v>
      </c>
      <c r="AF264" s="1"/>
    </row>
    <row r="265" spans="2:32" x14ac:dyDescent="0.25">
      <c r="B265" s="1">
        <v>35400</v>
      </c>
      <c r="C265" s="2">
        <v>44644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2175</v>
      </c>
      <c r="K265" s="1">
        <v>0</v>
      </c>
      <c r="L265" s="1">
        <v>1000</v>
      </c>
      <c r="M265" s="1">
        <v>9.1</v>
      </c>
      <c r="N265" s="1">
        <v>0</v>
      </c>
      <c r="O265" s="1">
        <v>0</v>
      </c>
      <c r="P265" s="1">
        <v>37612.800000000003</v>
      </c>
      <c r="Q265" s="1">
        <v>0</v>
      </c>
      <c r="R265" s="2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/>
    </row>
    <row r="266" spans="2:32" x14ac:dyDescent="0.25">
      <c r="B266" s="1">
        <v>35400</v>
      </c>
      <c r="C266" s="2">
        <v>44651</v>
      </c>
      <c r="D266" s="1">
        <v>28</v>
      </c>
      <c r="E266" s="1">
        <v>2</v>
      </c>
      <c r="F266" s="1">
        <v>8</v>
      </c>
      <c r="G266" s="1">
        <v>29.71</v>
      </c>
      <c r="H266" s="1">
        <v>503.4</v>
      </c>
      <c r="I266" s="1">
        <v>78.949999999999989</v>
      </c>
      <c r="J266" s="1">
        <v>4425</v>
      </c>
      <c r="K266" s="1">
        <v>2325</v>
      </c>
      <c r="L266" s="1">
        <v>25</v>
      </c>
      <c r="M266" s="1">
        <v>448</v>
      </c>
      <c r="N266" s="1">
        <v>25</v>
      </c>
      <c r="O266" s="1">
        <v>491.45</v>
      </c>
      <c r="P266" s="1">
        <v>37612.800000000003</v>
      </c>
      <c r="Q266" s="1">
        <v>35400</v>
      </c>
      <c r="R266" s="2">
        <v>44651</v>
      </c>
      <c r="S266" s="1">
        <v>11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3925</v>
      </c>
      <c r="Z266" s="1">
        <v>4000</v>
      </c>
      <c r="AA266" s="1">
        <v>775</v>
      </c>
      <c r="AB266" s="1">
        <v>2482.6</v>
      </c>
      <c r="AC266" s="1">
        <v>800</v>
      </c>
      <c r="AD266" s="1">
        <v>4682.1000000000004</v>
      </c>
      <c r="AE266" s="1">
        <v>37612.800000000003</v>
      </c>
      <c r="AF266" s="1"/>
    </row>
    <row r="267" spans="2:32" x14ac:dyDescent="0.25">
      <c r="B267" s="1">
        <v>35400</v>
      </c>
      <c r="C267" s="2">
        <v>44679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1175</v>
      </c>
      <c r="L267" s="1">
        <v>0</v>
      </c>
      <c r="M267" s="1">
        <v>0</v>
      </c>
      <c r="N267" s="1">
        <v>1175</v>
      </c>
      <c r="O267" s="1">
        <v>863.85</v>
      </c>
      <c r="P267" s="1">
        <v>37612.800000000003</v>
      </c>
      <c r="Q267" s="1">
        <v>35400</v>
      </c>
      <c r="R267" s="2">
        <v>44679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650</v>
      </c>
      <c r="Z267" s="1">
        <v>1175</v>
      </c>
      <c r="AA267" s="1">
        <v>550</v>
      </c>
      <c r="AB267" s="1">
        <v>2001.15</v>
      </c>
      <c r="AC267" s="1">
        <v>1175</v>
      </c>
      <c r="AD267" s="1">
        <v>3560</v>
      </c>
      <c r="AE267" s="1">
        <v>37612.800000000003</v>
      </c>
      <c r="AF267" s="1"/>
    </row>
    <row r="268" spans="2:32" x14ac:dyDescent="0.25">
      <c r="B268" s="1">
        <v>35400</v>
      </c>
      <c r="C268" s="2">
        <v>44623</v>
      </c>
      <c r="D268" s="1">
        <v>118</v>
      </c>
      <c r="E268" s="1">
        <v>118</v>
      </c>
      <c r="F268" s="1">
        <v>546</v>
      </c>
      <c r="G268" s="1">
        <v>34.4</v>
      </c>
      <c r="H268" s="1">
        <v>189.35</v>
      </c>
      <c r="I268" s="1">
        <v>-1713.95</v>
      </c>
      <c r="J268" s="1">
        <v>21325</v>
      </c>
      <c r="K268" s="1">
        <v>8675</v>
      </c>
      <c r="L268" s="1">
        <v>50</v>
      </c>
      <c r="M268" s="1">
        <v>179.3</v>
      </c>
      <c r="N268" s="1">
        <v>50</v>
      </c>
      <c r="O268" s="1">
        <v>194.4</v>
      </c>
      <c r="P268" s="1">
        <v>37612.800000000003</v>
      </c>
      <c r="Q268" s="1">
        <v>35400</v>
      </c>
      <c r="R268" s="2">
        <v>44623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2075</v>
      </c>
      <c r="Z268" s="1">
        <v>2125</v>
      </c>
      <c r="AA268" s="1">
        <v>400</v>
      </c>
      <c r="AB268" s="1">
        <v>2010.6</v>
      </c>
      <c r="AC268" s="1">
        <v>425</v>
      </c>
      <c r="AD268" s="1">
        <v>2603</v>
      </c>
      <c r="AE268" s="1">
        <v>37612.800000000003</v>
      </c>
      <c r="AF268" s="1"/>
    </row>
    <row r="269" spans="2:32" x14ac:dyDescent="0.25">
      <c r="B269" s="1">
        <v>35400</v>
      </c>
      <c r="C269" s="2">
        <v>44616</v>
      </c>
      <c r="D269" s="1">
        <v>4124</v>
      </c>
      <c r="E269" s="1">
        <v>2717</v>
      </c>
      <c r="F269" s="1">
        <v>82698</v>
      </c>
      <c r="G269" s="1">
        <v>38.020000000000003</v>
      </c>
      <c r="H269" s="1">
        <v>75</v>
      </c>
      <c r="I269" s="1">
        <v>-23.549999999999997</v>
      </c>
      <c r="J269" s="1">
        <v>39175</v>
      </c>
      <c r="K269" s="1">
        <v>21200</v>
      </c>
      <c r="L269" s="1">
        <v>25</v>
      </c>
      <c r="M269" s="1">
        <v>74.650000000000006</v>
      </c>
      <c r="N269" s="1">
        <v>25</v>
      </c>
      <c r="O269" s="1">
        <v>75.05</v>
      </c>
      <c r="P269" s="1">
        <v>37612.800000000003</v>
      </c>
      <c r="Q269" s="1">
        <v>35400</v>
      </c>
      <c r="R269" s="2">
        <v>44616</v>
      </c>
      <c r="S269" s="1">
        <v>24</v>
      </c>
      <c r="T269" s="1">
        <v>2</v>
      </c>
      <c r="U269" s="1">
        <v>6</v>
      </c>
      <c r="V269" s="1">
        <v>0</v>
      </c>
      <c r="W269" s="1">
        <v>2218</v>
      </c>
      <c r="X269" s="1">
        <v>-61.849999999999909</v>
      </c>
      <c r="Y269" s="1">
        <v>9075</v>
      </c>
      <c r="Z269" s="1">
        <v>6525</v>
      </c>
      <c r="AA269" s="1">
        <v>250</v>
      </c>
      <c r="AB269" s="1">
        <v>2260.3000000000002</v>
      </c>
      <c r="AC269" s="1">
        <v>25</v>
      </c>
      <c r="AD269" s="1">
        <v>2288.0500000000002</v>
      </c>
      <c r="AE269" s="1">
        <v>37612.800000000003</v>
      </c>
      <c r="AF269" s="1"/>
    </row>
    <row r="270" spans="2:32" x14ac:dyDescent="0.25">
      <c r="B270" s="1">
        <v>35400</v>
      </c>
      <c r="C270" s="2">
        <v>44630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4375</v>
      </c>
      <c r="K270" s="1">
        <v>2375</v>
      </c>
      <c r="L270" s="1">
        <v>1000</v>
      </c>
      <c r="M270" s="1">
        <v>35.200000000000003</v>
      </c>
      <c r="N270" s="1">
        <v>25</v>
      </c>
      <c r="O270" s="1">
        <v>499</v>
      </c>
      <c r="P270" s="1">
        <v>37612.800000000003</v>
      </c>
      <c r="Q270" s="1">
        <v>35400</v>
      </c>
      <c r="R270" s="2">
        <v>44630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1175</v>
      </c>
      <c r="Z270" s="1">
        <v>1175</v>
      </c>
      <c r="AA270" s="1">
        <v>1175</v>
      </c>
      <c r="AB270" s="1">
        <v>2036.1</v>
      </c>
      <c r="AC270" s="1">
        <v>1175</v>
      </c>
      <c r="AD270" s="1">
        <v>3019.1</v>
      </c>
      <c r="AE270" s="1">
        <v>37612.800000000003</v>
      </c>
      <c r="AF270" s="1"/>
    </row>
    <row r="271" spans="2:32" x14ac:dyDescent="0.25">
      <c r="B271" s="1">
        <v>35500</v>
      </c>
      <c r="C271" s="2">
        <v>44630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5800</v>
      </c>
      <c r="K271" s="1">
        <v>2600</v>
      </c>
      <c r="L271" s="1">
        <v>50</v>
      </c>
      <c r="M271" s="1">
        <v>192.7</v>
      </c>
      <c r="N271" s="1">
        <v>25</v>
      </c>
      <c r="O271" s="1">
        <v>443.45</v>
      </c>
      <c r="P271" s="1">
        <v>37612.800000000003</v>
      </c>
      <c r="Q271" s="1">
        <v>35500</v>
      </c>
      <c r="R271" s="2">
        <v>44630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1225</v>
      </c>
      <c r="Z271" s="1">
        <v>1175</v>
      </c>
      <c r="AA271" s="1">
        <v>50</v>
      </c>
      <c r="AB271" s="1">
        <v>1987.4</v>
      </c>
      <c r="AC271" s="1">
        <v>1175</v>
      </c>
      <c r="AD271" s="1">
        <v>2903.3</v>
      </c>
      <c r="AE271" s="1">
        <v>37612.800000000003</v>
      </c>
      <c r="AF271" s="1"/>
    </row>
    <row r="272" spans="2:32" x14ac:dyDescent="0.25">
      <c r="B272" s="1">
        <v>35500</v>
      </c>
      <c r="C272" s="2">
        <v>44616</v>
      </c>
      <c r="D272" s="1">
        <v>40921</v>
      </c>
      <c r="E272" s="1">
        <v>9817</v>
      </c>
      <c r="F272" s="1">
        <v>395270</v>
      </c>
      <c r="G272" s="1">
        <v>37.67</v>
      </c>
      <c r="H272" s="1">
        <v>81.7</v>
      </c>
      <c r="I272" s="1">
        <v>-23.349999999999991</v>
      </c>
      <c r="J272" s="1">
        <v>65725</v>
      </c>
      <c r="K272" s="1">
        <v>50800</v>
      </c>
      <c r="L272" s="1">
        <v>150</v>
      </c>
      <c r="M272" s="1">
        <v>81.3</v>
      </c>
      <c r="N272" s="1">
        <v>25</v>
      </c>
      <c r="O272" s="1">
        <v>81.7</v>
      </c>
      <c r="P272" s="1">
        <v>37612.800000000003</v>
      </c>
      <c r="Q272" s="1">
        <v>35500</v>
      </c>
      <c r="R272" s="2">
        <v>44616</v>
      </c>
      <c r="S272" s="1">
        <v>1033</v>
      </c>
      <c r="T272" s="1">
        <v>23</v>
      </c>
      <c r="U272" s="1">
        <v>548</v>
      </c>
      <c r="V272" s="1">
        <v>25.16</v>
      </c>
      <c r="W272" s="1">
        <v>2181.65</v>
      </c>
      <c r="X272" s="1">
        <v>59.550000000000182</v>
      </c>
      <c r="Y272" s="1">
        <v>23125</v>
      </c>
      <c r="Z272" s="1">
        <v>11025</v>
      </c>
      <c r="AA272" s="1">
        <v>50</v>
      </c>
      <c r="AB272" s="1">
        <v>2176.8000000000002</v>
      </c>
      <c r="AC272" s="1">
        <v>125</v>
      </c>
      <c r="AD272" s="1">
        <v>2184.6</v>
      </c>
      <c r="AE272" s="1">
        <v>37612.800000000003</v>
      </c>
      <c r="AF272" s="1"/>
    </row>
    <row r="273" spans="2:32" x14ac:dyDescent="0.25">
      <c r="B273" s="1">
        <v>35500</v>
      </c>
      <c r="C273" s="2">
        <v>44644</v>
      </c>
      <c r="D273" s="1">
        <v>41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3950</v>
      </c>
      <c r="K273" s="1">
        <v>100</v>
      </c>
      <c r="L273" s="1">
        <v>25</v>
      </c>
      <c r="M273" s="1">
        <v>148.25</v>
      </c>
      <c r="N273" s="1">
        <v>100</v>
      </c>
      <c r="O273" s="1">
        <v>481.1</v>
      </c>
      <c r="P273" s="1">
        <v>37612.800000000003</v>
      </c>
      <c r="Q273" s="1">
        <v>0</v>
      </c>
      <c r="R273" s="2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/>
    </row>
    <row r="274" spans="2:32" x14ac:dyDescent="0.25">
      <c r="B274" s="1">
        <v>35500</v>
      </c>
      <c r="C274" s="2">
        <v>44651</v>
      </c>
      <c r="D274" s="1">
        <v>3114</v>
      </c>
      <c r="E274" s="1">
        <v>20</v>
      </c>
      <c r="F274" s="1">
        <v>5129</v>
      </c>
      <c r="G274" s="1">
        <v>29.38</v>
      </c>
      <c r="H274" s="1">
        <v>500</v>
      </c>
      <c r="I274" s="1">
        <v>25.550000000000011</v>
      </c>
      <c r="J274" s="1">
        <v>9825</v>
      </c>
      <c r="K274" s="1">
        <v>10075</v>
      </c>
      <c r="L274" s="1">
        <v>25</v>
      </c>
      <c r="M274" s="1">
        <v>495.05</v>
      </c>
      <c r="N274" s="1">
        <v>50</v>
      </c>
      <c r="O274" s="1">
        <v>500.3</v>
      </c>
      <c r="P274" s="1">
        <v>37612.800000000003</v>
      </c>
      <c r="Q274" s="1">
        <v>35500</v>
      </c>
      <c r="R274" s="2">
        <v>44651</v>
      </c>
      <c r="S274" s="1">
        <v>70</v>
      </c>
      <c r="T274" s="1">
        <v>7</v>
      </c>
      <c r="U274" s="1">
        <v>16</v>
      </c>
      <c r="V274" s="1">
        <v>20.98</v>
      </c>
      <c r="W274" s="1">
        <v>2725.6</v>
      </c>
      <c r="X274" s="1">
        <v>-28.550000000000182</v>
      </c>
      <c r="Y274" s="1">
        <v>5300</v>
      </c>
      <c r="Z274" s="1">
        <v>4300</v>
      </c>
      <c r="AA274" s="1">
        <v>25</v>
      </c>
      <c r="AB274" s="1">
        <v>2702.7</v>
      </c>
      <c r="AC274" s="1">
        <v>25</v>
      </c>
      <c r="AD274" s="1">
        <v>2731.6</v>
      </c>
      <c r="AE274" s="1">
        <v>37612.800000000003</v>
      </c>
      <c r="AF274" s="1"/>
    </row>
    <row r="275" spans="2:32" x14ac:dyDescent="0.25">
      <c r="B275" s="1">
        <v>35500</v>
      </c>
      <c r="C275" s="2">
        <v>44679</v>
      </c>
      <c r="D275" s="1">
        <v>51</v>
      </c>
      <c r="E275" s="1">
        <v>-7</v>
      </c>
      <c r="F275" s="1">
        <v>12</v>
      </c>
      <c r="G275" s="1">
        <v>26.66</v>
      </c>
      <c r="H275" s="1">
        <v>645.25</v>
      </c>
      <c r="I275" s="1">
        <v>4.9500000000000455</v>
      </c>
      <c r="J275" s="1">
        <v>3250</v>
      </c>
      <c r="K275" s="1">
        <v>2300</v>
      </c>
      <c r="L275" s="1">
        <v>25</v>
      </c>
      <c r="M275" s="1">
        <v>638.25</v>
      </c>
      <c r="N275" s="1">
        <v>25</v>
      </c>
      <c r="O275" s="1">
        <v>718.45</v>
      </c>
      <c r="P275" s="1">
        <v>37612.800000000003</v>
      </c>
      <c r="Q275" s="1">
        <v>35500</v>
      </c>
      <c r="R275" s="2">
        <v>44679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1425</v>
      </c>
      <c r="Z275" s="1">
        <v>2625</v>
      </c>
      <c r="AA275" s="1">
        <v>25</v>
      </c>
      <c r="AB275" s="1">
        <v>2959.8</v>
      </c>
      <c r="AC275" s="1">
        <v>25</v>
      </c>
      <c r="AD275" s="1">
        <v>3299.9</v>
      </c>
      <c r="AE275" s="1">
        <v>37612.800000000003</v>
      </c>
      <c r="AF275" s="1"/>
    </row>
    <row r="276" spans="2:32" x14ac:dyDescent="0.25">
      <c r="B276" s="1">
        <v>35500</v>
      </c>
      <c r="C276" s="2">
        <v>44623</v>
      </c>
      <c r="D276" s="1">
        <v>986</v>
      </c>
      <c r="E276" s="1">
        <v>36</v>
      </c>
      <c r="F276" s="1">
        <v>10267</v>
      </c>
      <c r="G276" s="1">
        <v>34.229999999999997</v>
      </c>
      <c r="H276" s="1">
        <v>200.8</v>
      </c>
      <c r="I276" s="1">
        <v>-12.449999999999989</v>
      </c>
      <c r="J276" s="1">
        <v>23000</v>
      </c>
      <c r="K276" s="1">
        <v>8275</v>
      </c>
      <c r="L276" s="1">
        <v>100</v>
      </c>
      <c r="M276" s="1">
        <v>198.2</v>
      </c>
      <c r="N276" s="1">
        <v>25</v>
      </c>
      <c r="O276" s="1">
        <v>199.05</v>
      </c>
      <c r="P276" s="1">
        <v>37612.800000000003</v>
      </c>
      <c r="Q276" s="1">
        <v>35500</v>
      </c>
      <c r="R276" s="2">
        <v>44623</v>
      </c>
      <c r="S276" s="1">
        <v>11</v>
      </c>
      <c r="T276" s="1">
        <v>9</v>
      </c>
      <c r="U276" s="1">
        <v>14</v>
      </c>
      <c r="V276" s="1">
        <v>33.950000000000003</v>
      </c>
      <c r="W276" s="1">
        <v>2426.0500000000002</v>
      </c>
      <c r="X276" s="1">
        <v>-73.949999999999818</v>
      </c>
      <c r="Y276" s="1">
        <v>3975</v>
      </c>
      <c r="Z276" s="1">
        <v>3975</v>
      </c>
      <c r="AA276" s="1">
        <v>25</v>
      </c>
      <c r="AB276" s="1">
        <v>2320.0500000000002</v>
      </c>
      <c r="AC276" s="1">
        <v>100</v>
      </c>
      <c r="AD276" s="1">
        <v>2362.9499999999998</v>
      </c>
      <c r="AE276" s="1">
        <v>37612.800000000003</v>
      </c>
      <c r="AF276" s="1"/>
    </row>
    <row r="277" spans="2:32" x14ac:dyDescent="0.25">
      <c r="B277" s="1">
        <v>35500</v>
      </c>
      <c r="C277" s="2">
        <v>44637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5675</v>
      </c>
      <c r="K277" s="1">
        <v>1300</v>
      </c>
      <c r="L277" s="1">
        <v>200</v>
      </c>
      <c r="M277" s="1">
        <v>170.05</v>
      </c>
      <c r="N277" s="1">
        <v>25</v>
      </c>
      <c r="O277" s="1">
        <v>770.7</v>
      </c>
      <c r="P277" s="1">
        <v>37612.800000000003</v>
      </c>
      <c r="Q277" s="1">
        <v>35500</v>
      </c>
      <c r="R277" s="2">
        <v>44637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1225</v>
      </c>
      <c r="AA277" s="1">
        <v>0</v>
      </c>
      <c r="AB277" s="1">
        <v>0</v>
      </c>
      <c r="AC277" s="1">
        <v>1175</v>
      </c>
      <c r="AD277" s="1">
        <v>3859.1</v>
      </c>
      <c r="AE277" s="1">
        <v>37612.800000000003</v>
      </c>
      <c r="AF277" s="1"/>
    </row>
    <row r="278" spans="2:32" x14ac:dyDescent="0.25">
      <c r="B278" s="1">
        <v>35600</v>
      </c>
      <c r="C278" s="2">
        <v>44623</v>
      </c>
      <c r="D278" s="1">
        <v>53</v>
      </c>
      <c r="E278" s="1">
        <v>53</v>
      </c>
      <c r="F278" s="1">
        <v>385</v>
      </c>
      <c r="G278" s="1">
        <v>34.479999999999997</v>
      </c>
      <c r="H278" s="1">
        <v>221.75</v>
      </c>
      <c r="I278" s="1">
        <v>-1786.75</v>
      </c>
      <c r="J278" s="1">
        <v>8900</v>
      </c>
      <c r="K278" s="1">
        <v>4425</v>
      </c>
      <c r="L278" s="1">
        <v>50</v>
      </c>
      <c r="M278" s="1">
        <v>201.25</v>
      </c>
      <c r="N278" s="1">
        <v>50</v>
      </c>
      <c r="O278" s="1">
        <v>214.3</v>
      </c>
      <c r="P278" s="1">
        <v>37612.800000000003</v>
      </c>
      <c r="Q278" s="1">
        <v>35600</v>
      </c>
      <c r="R278" s="2">
        <v>44623</v>
      </c>
      <c r="S278" s="1">
        <v>0</v>
      </c>
      <c r="T278" s="1">
        <v>0</v>
      </c>
      <c r="U278" s="1">
        <v>0</v>
      </c>
      <c r="V278" s="1">
        <v>21.68</v>
      </c>
      <c r="W278" s="1">
        <v>2164.25</v>
      </c>
      <c r="X278" s="1">
        <v>286.45000000000005</v>
      </c>
      <c r="Y278" s="1">
        <v>2400</v>
      </c>
      <c r="Z278" s="1">
        <v>2425</v>
      </c>
      <c r="AA278" s="1">
        <v>475</v>
      </c>
      <c r="AB278" s="1">
        <v>2093.1999999999998</v>
      </c>
      <c r="AC278" s="1">
        <v>25</v>
      </c>
      <c r="AD278" s="1">
        <v>2422.75</v>
      </c>
      <c r="AE278" s="1">
        <v>37612.800000000003</v>
      </c>
      <c r="AF278" s="1"/>
    </row>
    <row r="279" spans="2:32" x14ac:dyDescent="0.25">
      <c r="B279" s="1">
        <v>35600</v>
      </c>
      <c r="C279" s="2">
        <v>44637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2300</v>
      </c>
      <c r="K279" s="1">
        <v>1175</v>
      </c>
      <c r="L279" s="1">
        <v>100</v>
      </c>
      <c r="M279" s="1">
        <v>51</v>
      </c>
      <c r="N279" s="1">
        <v>1175</v>
      </c>
      <c r="O279" s="1">
        <v>842.45</v>
      </c>
      <c r="P279" s="1">
        <v>37612.800000000003</v>
      </c>
      <c r="Q279" s="1">
        <v>35600</v>
      </c>
      <c r="R279" s="2">
        <v>44637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1175</v>
      </c>
      <c r="AA279" s="1">
        <v>0</v>
      </c>
      <c r="AB279" s="1">
        <v>0</v>
      </c>
      <c r="AC279" s="1">
        <v>1175</v>
      </c>
      <c r="AD279" s="1">
        <v>3906.6</v>
      </c>
      <c r="AE279" s="1">
        <v>37612.800000000003</v>
      </c>
      <c r="AF279" s="1"/>
    </row>
    <row r="280" spans="2:32" x14ac:dyDescent="0.25">
      <c r="B280" s="1">
        <v>35600</v>
      </c>
      <c r="C280" s="2">
        <v>44644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2175</v>
      </c>
      <c r="K280" s="1">
        <v>0</v>
      </c>
      <c r="L280" s="1">
        <v>1000</v>
      </c>
      <c r="M280" s="1">
        <v>13.1</v>
      </c>
      <c r="N280" s="1">
        <v>0</v>
      </c>
      <c r="O280" s="1">
        <v>0</v>
      </c>
      <c r="P280" s="1">
        <v>37612.800000000003</v>
      </c>
      <c r="Q280" s="1">
        <v>0</v>
      </c>
      <c r="R280" s="2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/>
    </row>
    <row r="281" spans="2:32" x14ac:dyDescent="0.25">
      <c r="B281" s="1">
        <v>35600</v>
      </c>
      <c r="C281" s="2">
        <v>44651</v>
      </c>
      <c r="D281" s="1">
        <v>71</v>
      </c>
      <c r="E281" s="1">
        <v>2</v>
      </c>
      <c r="F281" s="1">
        <v>11</v>
      </c>
      <c r="G281" s="1">
        <v>29.35</v>
      </c>
      <c r="H281" s="1">
        <v>521.1</v>
      </c>
      <c r="I281" s="1">
        <v>25.350000000000023</v>
      </c>
      <c r="J281" s="1">
        <v>3250</v>
      </c>
      <c r="K281" s="1">
        <v>2325</v>
      </c>
      <c r="L281" s="1">
        <v>25</v>
      </c>
      <c r="M281" s="1">
        <v>514.4</v>
      </c>
      <c r="N281" s="1">
        <v>25</v>
      </c>
      <c r="O281" s="1">
        <v>533.29999999999995</v>
      </c>
      <c r="P281" s="1">
        <v>37612.800000000003</v>
      </c>
      <c r="Q281" s="1">
        <v>35600</v>
      </c>
      <c r="R281" s="2">
        <v>44651</v>
      </c>
      <c r="S281" s="1">
        <v>2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4025</v>
      </c>
      <c r="Z281" s="1">
        <v>4125</v>
      </c>
      <c r="AA281" s="1">
        <v>775</v>
      </c>
      <c r="AB281" s="1">
        <v>2495.4499999999998</v>
      </c>
      <c r="AC281" s="1">
        <v>800</v>
      </c>
      <c r="AD281" s="1">
        <v>2844.4</v>
      </c>
      <c r="AE281" s="1">
        <v>37612.800000000003</v>
      </c>
      <c r="AF281" s="1"/>
    </row>
    <row r="282" spans="2:32" x14ac:dyDescent="0.25">
      <c r="B282" s="1">
        <v>35600</v>
      </c>
      <c r="C282" s="2">
        <v>44679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1175</v>
      </c>
      <c r="L282" s="1">
        <v>0</v>
      </c>
      <c r="M282" s="1">
        <v>0</v>
      </c>
      <c r="N282" s="1">
        <v>1175</v>
      </c>
      <c r="O282" s="1">
        <v>1075.0999999999999</v>
      </c>
      <c r="P282" s="1">
        <v>37612.800000000003</v>
      </c>
      <c r="Q282" s="1">
        <v>35600</v>
      </c>
      <c r="R282" s="2">
        <v>44679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1400</v>
      </c>
      <c r="Z282" s="1">
        <v>1175</v>
      </c>
      <c r="AA282" s="1">
        <v>100</v>
      </c>
      <c r="AB282" s="1">
        <v>2351</v>
      </c>
      <c r="AC282" s="1">
        <v>1175</v>
      </c>
      <c r="AD282" s="1">
        <v>3544.3</v>
      </c>
      <c r="AE282" s="1">
        <v>37612.800000000003</v>
      </c>
      <c r="AF282" s="1"/>
    </row>
    <row r="283" spans="2:32" x14ac:dyDescent="0.25">
      <c r="B283" s="1">
        <v>35600</v>
      </c>
      <c r="C283" s="2">
        <v>44616</v>
      </c>
      <c r="D283" s="1">
        <v>4493</v>
      </c>
      <c r="E283" s="1">
        <v>3188</v>
      </c>
      <c r="F283" s="1">
        <v>80558</v>
      </c>
      <c r="G283" s="1">
        <v>37.200000000000003</v>
      </c>
      <c r="H283" s="1">
        <v>87.4</v>
      </c>
      <c r="I283" s="1">
        <v>-28.25</v>
      </c>
      <c r="J283" s="1">
        <v>50150</v>
      </c>
      <c r="K283" s="1">
        <v>24925</v>
      </c>
      <c r="L283" s="1">
        <v>150</v>
      </c>
      <c r="M283" s="1">
        <v>87.35</v>
      </c>
      <c r="N283" s="1">
        <v>50</v>
      </c>
      <c r="O283" s="1">
        <v>87.75</v>
      </c>
      <c r="P283" s="1">
        <v>37612.800000000003</v>
      </c>
      <c r="Q283" s="1">
        <v>35600</v>
      </c>
      <c r="R283" s="2">
        <v>44616</v>
      </c>
      <c r="S283" s="1">
        <v>5</v>
      </c>
      <c r="T283" s="1">
        <v>0</v>
      </c>
      <c r="U283" s="1">
        <v>7</v>
      </c>
      <c r="V283" s="1">
        <v>31.65</v>
      </c>
      <c r="W283" s="1">
        <v>2100</v>
      </c>
      <c r="X283" s="1">
        <v>103.20000000000005</v>
      </c>
      <c r="Y283" s="1">
        <v>9550</v>
      </c>
      <c r="Z283" s="1">
        <v>6725</v>
      </c>
      <c r="AA283" s="1">
        <v>250</v>
      </c>
      <c r="AB283" s="1">
        <v>2084.5</v>
      </c>
      <c r="AC283" s="1">
        <v>175</v>
      </c>
      <c r="AD283" s="1">
        <v>2100.4</v>
      </c>
      <c r="AE283" s="1">
        <v>37612.800000000003</v>
      </c>
      <c r="AF283" s="1"/>
    </row>
    <row r="284" spans="2:32" x14ac:dyDescent="0.25">
      <c r="B284" s="1">
        <v>35600</v>
      </c>
      <c r="C284" s="2">
        <v>44630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5875</v>
      </c>
      <c r="K284" s="1">
        <v>2375</v>
      </c>
      <c r="L284" s="1">
        <v>25</v>
      </c>
      <c r="M284" s="1">
        <v>101.05</v>
      </c>
      <c r="N284" s="1">
        <v>1175</v>
      </c>
      <c r="O284" s="1">
        <v>545.20000000000005</v>
      </c>
      <c r="P284" s="1">
        <v>37612.800000000003</v>
      </c>
      <c r="Q284" s="1">
        <v>35600</v>
      </c>
      <c r="R284" s="2">
        <v>44630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1175</v>
      </c>
      <c r="Z284" s="1">
        <v>1175</v>
      </c>
      <c r="AA284" s="1">
        <v>1175</v>
      </c>
      <c r="AB284" s="1">
        <v>1843.05</v>
      </c>
      <c r="AC284" s="1">
        <v>1175</v>
      </c>
      <c r="AD284" s="1">
        <v>2866.4</v>
      </c>
      <c r="AE284" s="1">
        <v>37612.800000000003</v>
      </c>
      <c r="AF284" s="1"/>
    </row>
    <row r="285" spans="2:32" x14ac:dyDescent="0.25">
      <c r="B285" s="1">
        <v>35700</v>
      </c>
      <c r="C285" s="2">
        <v>44630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4675</v>
      </c>
      <c r="K285" s="1">
        <v>2375</v>
      </c>
      <c r="L285" s="1">
        <v>25</v>
      </c>
      <c r="M285" s="1">
        <v>101.05</v>
      </c>
      <c r="N285" s="1">
        <v>25</v>
      </c>
      <c r="O285" s="1">
        <v>549</v>
      </c>
      <c r="P285" s="1">
        <v>37612.800000000003</v>
      </c>
      <c r="Q285" s="1">
        <v>35700</v>
      </c>
      <c r="R285" s="2">
        <v>44630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1175</v>
      </c>
      <c r="Z285" s="1">
        <v>1175</v>
      </c>
      <c r="AA285" s="1">
        <v>1175</v>
      </c>
      <c r="AB285" s="1">
        <v>1713.15</v>
      </c>
      <c r="AC285" s="1">
        <v>1175</v>
      </c>
      <c r="AD285" s="1">
        <v>2771.8</v>
      </c>
      <c r="AE285" s="1">
        <v>37612.800000000003</v>
      </c>
      <c r="AF285" s="1"/>
    </row>
    <row r="286" spans="2:32" x14ac:dyDescent="0.25">
      <c r="B286" s="1">
        <v>35700</v>
      </c>
      <c r="C286" s="2">
        <v>44644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2175</v>
      </c>
      <c r="K286" s="1">
        <v>0</v>
      </c>
      <c r="L286" s="1">
        <v>1000</v>
      </c>
      <c r="M286" s="1">
        <v>13.1</v>
      </c>
      <c r="N286" s="1">
        <v>0</v>
      </c>
      <c r="O286" s="1">
        <v>0</v>
      </c>
      <c r="P286" s="1">
        <v>37612.800000000003</v>
      </c>
      <c r="Q286" s="1">
        <v>0</v>
      </c>
      <c r="R286" s="2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/>
    </row>
    <row r="287" spans="2:32" x14ac:dyDescent="0.25">
      <c r="B287" s="1">
        <v>35700</v>
      </c>
      <c r="C287" s="2">
        <v>44651</v>
      </c>
      <c r="D287" s="1">
        <v>57</v>
      </c>
      <c r="E287" s="1">
        <v>1</v>
      </c>
      <c r="F287" s="1">
        <v>12</v>
      </c>
      <c r="G287" s="1">
        <v>29.28</v>
      </c>
      <c r="H287" s="1">
        <v>565.65</v>
      </c>
      <c r="I287" s="1">
        <v>112.09999999999997</v>
      </c>
      <c r="J287" s="1">
        <v>3225</v>
      </c>
      <c r="K287" s="1">
        <v>2350</v>
      </c>
      <c r="L287" s="1">
        <v>25</v>
      </c>
      <c r="M287" s="1">
        <v>536.79999999999995</v>
      </c>
      <c r="N287" s="1">
        <v>25</v>
      </c>
      <c r="O287" s="1">
        <v>554.1</v>
      </c>
      <c r="P287" s="1">
        <v>37612.800000000003</v>
      </c>
      <c r="Q287" s="1">
        <v>35700</v>
      </c>
      <c r="R287" s="2">
        <v>44651</v>
      </c>
      <c r="S287" s="1">
        <v>1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3950</v>
      </c>
      <c r="Z287" s="1">
        <v>4125</v>
      </c>
      <c r="AA287" s="1">
        <v>175</v>
      </c>
      <c r="AB287" s="1">
        <v>2363.4</v>
      </c>
      <c r="AC287" s="1">
        <v>825</v>
      </c>
      <c r="AD287" s="1">
        <v>2794</v>
      </c>
      <c r="AE287" s="1">
        <v>37612.800000000003</v>
      </c>
      <c r="AF287" s="1"/>
    </row>
    <row r="288" spans="2:32" x14ac:dyDescent="0.25">
      <c r="B288" s="1">
        <v>35700</v>
      </c>
      <c r="C288" s="2">
        <v>44679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1175</v>
      </c>
      <c r="L288" s="1">
        <v>0</v>
      </c>
      <c r="M288" s="1">
        <v>0</v>
      </c>
      <c r="N288" s="1">
        <v>1175</v>
      </c>
      <c r="O288" s="1">
        <v>1075.0999999999999</v>
      </c>
      <c r="P288" s="1">
        <v>37612.800000000003</v>
      </c>
      <c r="Q288" s="1">
        <v>35700</v>
      </c>
      <c r="R288" s="2">
        <v>44679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1400</v>
      </c>
      <c r="Z288" s="1">
        <v>1175</v>
      </c>
      <c r="AA288" s="1">
        <v>100</v>
      </c>
      <c r="AB288" s="1">
        <v>2251</v>
      </c>
      <c r="AC288" s="1">
        <v>1175</v>
      </c>
      <c r="AD288" s="1">
        <v>3471</v>
      </c>
      <c r="AE288" s="1">
        <v>37612.800000000003</v>
      </c>
      <c r="AF288" s="1"/>
    </row>
    <row r="289" spans="2:32" x14ac:dyDescent="0.25">
      <c r="B289" s="1">
        <v>35700</v>
      </c>
      <c r="C289" s="2">
        <v>44623</v>
      </c>
      <c r="D289" s="1">
        <v>0</v>
      </c>
      <c r="E289" s="1">
        <v>0</v>
      </c>
      <c r="F289" s="1">
        <v>0</v>
      </c>
      <c r="G289" s="1">
        <v>33.79</v>
      </c>
      <c r="H289" s="1">
        <v>230.4</v>
      </c>
      <c r="I289" s="1">
        <v>-1831.9</v>
      </c>
      <c r="J289" s="1">
        <v>9775</v>
      </c>
      <c r="K289" s="1">
        <v>3800</v>
      </c>
      <c r="L289" s="1">
        <v>50</v>
      </c>
      <c r="M289" s="1">
        <v>220.45</v>
      </c>
      <c r="N289" s="1">
        <v>50</v>
      </c>
      <c r="O289" s="1">
        <v>235.3</v>
      </c>
      <c r="P289" s="1">
        <v>37612.800000000003</v>
      </c>
      <c r="Q289" s="1">
        <v>35700</v>
      </c>
      <c r="R289" s="2">
        <v>44623</v>
      </c>
      <c r="S289" s="1">
        <v>0</v>
      </c>
      <c r="T289" s="1">
        <v>0</v>
      </c>
      <c r="U289" s="1">
        <v>0</v>
      </c>
      <c r="V289" s="1">
        <v>29.69</v>
      </c>
      <c r="W289" s="1">
        <v>2188.1</v>
      </c>
      <c r="X289" s="1">
        <v>355.75</v>
      </c>
      <c r="Y289" s="1">
        <v>2250</v>
      </c>
      <c r="Z289" s="1">
        <v>1800</v>
      </c>
      <c r="AA289" s="1">
        <v>450</v>
      </c>
      <c r="AB289" s="1">
        <v>2087.8000000000002</v>
      </c>
      <c r="AC289" s="1">
        <v>125</v>
      </c>
      <c r="AD289" s="1">
        <v>2225.4</v>
      </c>
      <c r="AE289" s="1">
        <v>37612.800000000003</v>
      </c>
      <c r="AF289" s="1"/>
    </row>
    <row r="290" spans="2:32" x14ac:dyDescent="0.25">
      <c r="B290" s="1">
        <v>35700</v>
      </c>
      <c r="C290" s="2">
        <v>44616</v>
      </c>
      <c r="D290" s="1">
        <v>4759</v>
      </c>
      <c r="E290" s="1">
        <v>3104</v>
      </c>
      <c r="F290" s="1">
        <v>88711</v>
      </c>
      <c r="G290" s="1">
        <v>36.840000000000003</v>
      </c>
      <c r="H290" s="1">
        <v>95.4</v>
      </c>
      <c r="I290" s="1">
        <v>-32.049999999999997</v>
      </c>
      <c r="J290" s="1">
        <v>49400</v>
      </c>
      <c r="K290" s="1">
        <v>18525</v>
      </c>
      <c r="L290" s="1">
        <v>25</v>
      </c>
      <c r="M290" s="1">
        <v>95.35</v>
      </c>
      <c r="N290" s="1">
        <v>25</v>
      </c>
      <c r="O290" s="1">
        <v>95.7</v>
      </c>
      <c r="P290" s="1">
        <v>37612.800000000003</v>
      </c>
      <c r="Q290" s="1">
        <v>35700</v>
      </c>
      <c r="R290" s="2">
        <v>44616</v>
      </c>
      <c r="S290" s="1">
        <v>42</v>
      </c>
      <c r="T290" s="1">
        <v>21</v>
      </c>
      <c r="U290" s="1">
        <v>103</v>
      </c>
      <c r="V290" s="1">
        <v>29.54</v>
      </c>
      <c r="W290" s="1">
        <v>1991.95</v>
      </c>
      <c r="X290" s="1">
        <v>-116.35000000000014</v>
      </c>
      <c r="Y290" s="1">
        <v>14075</v>
      </c>
      <c r="Z290" s="1">
        <v>6725</v>
      </c>
      <c r="AA290" s="1">
        <v>250</v>
      </c>
      <c r="AB290" s="1">
        <v>1994.7</v>
      </c>
      <c r="AC290" s="1">
        <v>25</v>
      </c>
      <c r="AD290" s="1">
        <v>2006</v>
      </c>
      <c r="AE290" s="1">
        <v>37612.800000000003</v>
      </c>
      <c r="AF290" s="1"/>
    </row>
    <row r="291" spans="2:32" x14ac:dyDescent="0.25">
      <c r="B291" s="1">
        <v>35700</v>
      </c>
      <c r="C291" s="2">
        <v>44637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2300</v>
      </c>
      <c r="K291" s="1">
        <v>1175</v>
      </c>
      <c r="L291" s="1">
        <v>100</v>
      </c>
      <c r="M291" s="1">
        <v>51</v>
      </c>
      <c r="N291" s="1">
        <v>1175</v>
      </c>
      <c r="O291" s="1">
        <v>890</v>
      </c>
      <c r="P291" s="1">
        <v>37612.800000000003</v>
      </c>
      <c r="Q291" s="1">
        <v>35700</v>
      </c>
      <c r="R291" s="2">
        <v>44637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37612.800000000003</v>
      </c>
      <c r="AF291" s="1"/>
    </row>
    <row r="292" spans="2:32" x14ac:dyDescent="0.25">
      <c r="B292" s="1">
        <v>35800</v>
      </c>
      <c r="C292" s="2">
        <v>44630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4675</v>
      </c>
      <c r="K292" s="1">
        <v>2400</v>
      </c>
      <c r="L292" s="1">
        <v>25</v>
      </c>
      <c r="M292" s="1">
        <v>101.05</v>
      </c>
      <c r="N292" s="1">
        <v>25</v>
      </c>
      <c r="O292" s="1">
        <v>548.95000000000005</v>
      </c>
      <c r="P292" s="1">
        <v>37612.800000000003</v>
      </c>
      <c r="Q292" s="1">
        <v>35800</v>
      </c>
      <c r="R292" s="2">
        <v>44630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1175</v>
      </c>
      <c r="Z292" s="1">
        <v>1175</v>
      </c>
      <c r="AA292" s="1">
        <v>1175</v>
      </c>
      <c r="AB292" s="1">
        <v>1655.25</v>
      </c>
      <c r="AC292" s="1">
        <v>1175</v>
      </c>
      <c r="AD292" s="1">
        <v>2669.75</v>
      </c>
      <c r="AE292" s="1">
        <v>37612.800000000003</v>
      </c>
      <c r="AF292" s="1"/>
    </row>
    <row r="293" spans="2:32" x14ac:dyDescent="0.25">
      <c r="B293" s="1">
        <v>35800</v>
      </c>
      <c r="C293" s="2">
        <v>44637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3300</v>
      </c>
      <c r="K293" s="1">
        <v>1175</v>
      </c>
      <c r="L293" s="1">
        <v>100</v>
      </c>
      <c r="M293" s="1">
        <v>101</v>
      </c>
      <c r="N293" s="1">
        <v>1175</v>
      </c>
      <c r="O293" s="1">
        <v>937.5</v>
      </c>
      <c r="P293" s="1">
        <v>37612.800000000003</v>
      </c>
      <c r="Q293" s="1">
        <v>35800</v>
      </c>
      <c r="R293" s="2">
        <v>44637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37612.800000000003</v>
      </c>
      <c r="AF293" s="1"/>
    </row>
    <row r="294" spans="2:32" x14ac:dyDescent="0.25">
      <c r="B294" s="1">
        <v>35800</v>
      </c>
      <c r="C294" s="2">
        <v>44644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2175</v>
      </c>
      <c r="K294" s="1">
        <v>0</v>
      </c>
      <c r="L294" s="1">
        <v>1000</v>
      </c>
      <c r="M294" s="1">
        <v>13.1</v>
      </c>
      <c r="N294" s="1">
        <v>0</v>
      </c>
      <c r="O294" s="1">
        <v>0</v>
      </c>
      <c r="P294" s="1">
        <v>37612.800000000003</v>
      </c>
      <c r="Q294" s="1">
        <v>0</v>
      </c>
      <c r="R294" s="2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/>
    </row>
    <row r="295" spans="2:32" x14ac:dyDescent="0.25">
      <c r="B295" s="1">
        <v>35800</v>
      </c>
      <c r="C295" s="2">
        <v>44651</v>
      </c>
      <c r="D295" s="1">
        <v>40</v>
      </c>
      <c r="E295" s="1">
        <v>-11</v>
      </c>
      <c r="F295" s="1">
        <v>12</v>
      </c>
      <c r="G295" s="1">
        <v>29.14</v>
      </c>
      <c r="H295" s="1">
        <v>587.70000000000005</v>
      </c>
      <c r="I295" s="1">
        <v>54.200000000000045</v>
      </c>
      <c r="J295" s="1">
        <v>4400</v>
      </c>
      <c r="K295" s="1">
        <v>3525</v>
      </c>
      <c r="L295" s="1">
        <v>25</v>
      </c>
      <c r="M295" s="1">
        <v>562.85</v>
      </c>
      <c r="N295" s="1">
        <v>25</v>
      </c>
      <c r="O295" s="1">
        <v>577.65</v>
      </c>
      <c r="P295" s="1">
        <v>37612.800000000003</v>
      </c>
      <c r="Q295" s="1">
        <v>35800</v>
      </c>
      <c r="R295" s="2">
        <v>44651</v>
      </c>
      <c r="S295" s="1">
        <v>3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3875</v>
      </c>
      <c r="Z295" s="1">
        <v>3825</v>
      </c>
      <c r="AA295" s="1">
        <v>775</v>
      </c>
      <c r="AB295" s="1">
        <v>2334.0500000000002</v>
      </c>
      <c r="AC295" s="1">
        <v>800</v>
      </c>
      <c r="AD295" s="1">
        <v>2644.35</v>
      </c>
      <c r="AE295" s="1">
        <v>37612.800000000003</v>
      </c>
      <c r="AF295" s="1"/>
    </row>
    <row r="296" spans="2:32" x14ac:dyDescent="0.25">
      <c r="B296" s="1">
        <v>35800</v>
      </c>
      <c r="C296" s="2">
        <v>44679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1175</v>
      </c>
      <c r="L296" s="1">
        <v>0</v>
      </c>
      <c r="M296" s="1">
        <v>0</v>
      </c>
      <c r="N296" s="1">
        <v>1175</v>
      </c>
      <c r="O296" s="1">
        <v>1075.0999999999999</v>
      </c>
      <c r="P296" s="1">
        <v>37612.800000000003</v>
      </c>
      <c r="Q296" s="1">
        <v>35800</v>
      </c>
      <c r="R296" s="2">
        <v>44679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1400</v>
      </c>
      <c r="Z296" s="1">
        <v>1175</v>
      </c>
      <c r="AA296" s="1">
        <v>100</v>
      </c>
      <c r="AB296" s="1">
        <v>2151</v>
      </c>
      <c r="AC296" s="1">
        <v>1175</v>
      </c>
      <c r="AD296" s="1">
        <v>3357.1</v>
      </c>
      <c r="AE296" s="1">
        <v>37612.800000000003</v>
      </c>
      <c r="AF296" s="1"/>
    </row>
    <row r="297" spans="2:32" x14ac:dyDescent="0.25">
      <c r="B297" s="1">
        <v>35800</v>
      </c>
      <c r="C297" s="2">
        <v>44616</v>
      </c>
      <c r="D297" s="1">
        <v>4336</v>
      </c>
      <c r="E297" s="1">
        <v>2492</v>
      </c>
      <c r="F297" s="1">
        <v>99942</v>
      </c>
      <c r="G297" s="1">
        <v>36.479999999999997</v>
      </c>
      <c r="H297" s="1">
        <v>103.8</v>
      </c>
      <c r="I297" s="1">
        <v>-35.049999999999997</v>
      </c>
      <c r="J297" s="1">
        <v>41775</v>
      </c>
      <c r="K297" s="1">
        <v>15625</v>
      </c>
      <c r="L297" s="1">
        <v>25</v>
      </c>
      <c r="M297" s="1">
        <v>103.65</v>
      </c>
      <c r="N297" s="1">
        <v>25</v>
      </c>
      <c r="O297" s="1">
        <v>104.25</v>
      </c>
      <c r="P297" s="1">
        <v>37612.800000000003</v>
      </c>
      <c r="Q297" s="1">
        <v>35800</v>
      </c>
      <c r="R297" s="2">
        <v>44616</v>
      </c>
      <c r="S297" s="1">
        <v>18</v>
      </c>
      <c r="T297" s="1">
        <v>4</v>
      </c>
      <c r="U297" s="1">
        <v>20</v>
      </c>
      <c r="V297" s="1">
        <v>28.43</v>
      </c>
      <c r="W297" s="1">
        <v>1894.4</v>
      </c>
      <c r="X297" s="1">
        <v>59.400000000000091</v>
      </c>
      <c r="Y297" s="1">
        <v>17975</v>
      </c>
      <c r="Z297" s="1">
        <v>11350</v>
      </c>
      <c r="AA297" s="1">
        <v>250</v>
      </c>
      <c r="AB297" s="1">
        <v>1897.8</v>
      </c>
      <c r="AC297" s="1">
        <v>100</v>
      </c>
      <c r="AD297" s="1">
        <v>1915.15</v>
      </c>
      <c r="AE297" s="1">
        <v>37612.800000000003</v>
      </c>
      <c r="AF297" s="1"/>
    </row>
    <row r="298" spans="2:32" x14ac:dyDescent="0.25">
      <c r="B298" s="1">
        <v>35800</v>
      </c>
      <c r="C298" s="2">
        <v>44623</v>
      </c>
      <c r="D298" s="1">
        <v>75</v>
      </c>
      <c r="E298" s="1">
        <v>69</v>
      </c>
      <c r="F298" s="1">
        <v>439</v>
      </c>
      <c r="G298" s="1">
        <v>33.770000000000003</v>
      </c>
      <c r="H298" s="1">
        <v>246.25</v>
      </c>
      <c r="I298" s="1">
        <v>-34.600000000000023</v>
      </c>
      <c r="J298" s="1">
        <v>9825</v>
      </c>
      <c r="K298" s="1">
        <v>3825</v>
      </c>
      <c r="L298" s="1">
        <v>50</v>
      </c>
      <c r="M298" s="1">
        <v>233.45</v>
      </c>
      <c r="N298" s="1">
        <v>50</v>
      </c>
      <c r="O298" s="1">
        <v>246.2</v>
      </c>
      <c r="P298" s="1">
        <v>37612.800000000003</v>
      </c>
      <c r="Q298" s="1">
        <v>35800</v>
      </c>
      <c r="R298" s="2">
        <v>44623</v>
      </c>
      <c r="S298" s="1">
        <v>0</v>
      </c>
      <c r="T298" s="1">
        <v>0</v>
      </c>
      <c r="U298" s="1">
        <v>0</v>
      </c>
      <c r="V298" s="1">
        <v>28.95</v>
      </c>
      <c r="W298" s="1">
        <v>2093</v>
      </c>
      <c r="X298" s="1">
        <v>305.25</v>
      </c>
      <c r="Y298" s="1">
        <v>1800</v>
      </c>
      <c r="Z298" s="1">
        <v>1825</v>
      </c>
      <c r="AA298" s="1">
        <v>125</v>
      </c>
      <c r="AB298" s="1">
        <v>2014.35</v>
      </c>
      <c r="AC298" s="1">
        <v>125</v>
      </c>
      <c r="AD298" s="1">
        <v>2140.6</v>
      </c>
      <c r="AE298" s="1">
        <v>37612.800000000003</v>
      </c>
      <c r="AF298" s="1"/>
    </row>
    <row r="299" spans="2:32" x14ac:dyDescent="0.25">
      <c r="B299" s="1">
        <v>35900</v>
      </c>
      <c r="C299" s="2">
        <v>44630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4700</v>
      </c>
      <c r="K299" s="1">
        <v>2375</v>
      </c>
      <c r="L299" s="1">
        <v>50</v>
      </c>
      <c r="M299" s="1">
        <v>101.1</v>
      </c>
      <c r="N299" s="1">
        <v>1175</v>
      </c>
      <c r="O299" s="1">
        <v>548.95000000000005</v>
      </c>
      <c r="P299" s="1">
        <v>37612.800000000003</v>
      </c>
      <c r="Q299" s="1">
        <v>35900</v>
      </c>
      <c r="R299" s="2">
        <v>44630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1175</v>
      </c>
      <c r="Z299" s="1">
        <v>1175</v>
      </c>
      <c r="AA299" s="1">
        <v>1175</v>
      </c>
      <c r="AB299" s="1">
        <v>1560.3</v>
      </c>
      <c r="AC299" s="1">
        <v>1175</v>
      </c>
      <c r="AD299" s="1">
        <v>2620.9</v>
      </c>
      <c r="AE299" s="1">
        <v>37612.800000000003</v>
      </c>
      <c r="AF299" s="1"/>
    </row>
    <row r="300" spans="2:32" x14ac:dyDescent="0.25">
      <c r="B300" s="1">
        <v>35900</v>
      </c>
      <c r="C300" s="2">
        <v>44637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2300</v>
      </c>
      <c r="K300" s="1">
        <v>1200</v>
      </c>
      <c r="L300" s="1">
        <v>100</v>
      </c>
      <c r="M300" s="1">
        <v>101</v>
      </c>
      <c r="N300" s="1">
        <v>1200</v>
      </c>
      <c r="O300" s="1">
        <v>989.05</v>
      </c>
      <c r="P300" s="1">
        <v>37612.800000000003</v>
      </c>
      <c r="Q300" s="1">
        <v>35900</v>
      </c>
      <c r="R300" s="2">
        <v>44637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1175</v>
      </c>
      <c r="AA300" s="1">
        <v>0</v>
      </c>
      <c r="AB300" s="1">
        <v>0</v>
      </c>
      <c r="AC300" s="1">
        <v>1175</v>
      </c>
      <c r="AD300" s="1">
        <v>3737.5</v>
      </c>
      <c r="AE300" s="1">
        <v>37612.800000000003</v>
      </c>
      <c r="AF300" s="1"/>
    </row>
    <row r="301" spans="2:32" x14ac:dyDescent="0.25">
      <c r="B301" s="1">
        <v>35900</v>
      </c>
      <c r="C301" s="2">
        <v>44644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2175</v>
      </c>
      <c r="K301" s="1">
        <v>0</v>
      </c>
      <c r="L301" s="1">
        <v>1000</v>
      </c>
      <c r="M301" s="1">
        <v>13.1</v>
      </c>
      <c r="N301" s="1">
        <v>0</v>
      </c>
      <c r="O301" s="1">
        <v>0</v>
      </c>
      <c r="P301" s="1">
        <v>37612.800000000003</v>
      </c>
      <c r="Q301" s="1">
        <v>0</v>
      </c>
      <c r="R301" s="2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/>
    </row>
    <row r="302" spans="2:32" x14ac:dyDescent="0.25">
      <c r="B302" s="1">
        <v>35900</v>
      </c>
      <c r="C302" s="2">
        <v>44651</v>
      </c>
      <c r="D302" s="1">
        <v>25</v>
      </c>
      <c r="E302" s="1">
        <v>1</v>
      </c>
      <c r="F302" s="1">
        <v>4</v>
      </c>
      <c r="G302" s="1">
        <v>28.29</v>
      </c>
      <c r="H302" s="1">
        <v>581.85</v>
      </c>
      <c r="I302" s="1">
        <v>26.350000000000023</v>
      </c>
      <c r="J302" s="1">
        <v>4425</v>
      </c>
      <c r="K302" s="1">
        <v>3525</v>
      </c>
      <c r="L302" s="1">
        <v>25</v>
      </c>
      <c r="M302" s="1">
        <v>558.04999999999995</v>
      </c>
      <c r="N302" s="1">
        <v>25</v>
      </c>
      <c r="O302" s="1">
        <v>602.15</v>
      </c>
      <c r="P302" s="1">
        <v>37612.800000000003</v>
      </c>
      <c r="Q302" s="1">
        <v>35900</v>
      </c>
      <c r="R302" s="2">
        <v>44651</v>
      </c>
      <c r="S302" s="1">
        <v>3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4025</v>
      </c>
      <c r="Z302" s="1">
        <v>4200</v>
      </c>
      <c r="AA302" s="1">
        <v>25</v>
      </c>
      <c r="AB302" s="1">
        <v>2185.3000000000002</v>
      </c>
      <c r="AC302" s="1">
        <v>100</v>
      </c>
      <c r="AD302" s="1">
        <v>2512.15</v>
      </c>
      <c r="AE302" s="1">
        <v>37612.800000000003</v>
      </c>
      <c r="AF302" s="1"/>
    </row>
    <row r="303" spans="2:32" x14ac:dyDescent="0.25">
      <c r="B303" s="1">
        <v>35900</v>
      </c>
      <c r="C303" s="2">
        <v>44679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37612.800000000003</v>
      </c>
      <c r="Q303" s="1">
        <v>35900</v>
      </c>
      <c r="R303" s="2">
        <v>44679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1400</v>
      </c>
      <c r="Z303" s="1">
        <v>1175</v>
      </c>
      <c r="AA303" s="1">
        <v>100</v>
      </c>
      <c r="AB303" s="1">
        <v>2051</v>
      </c>
      <c r="AC303" s="1">
        <v>1175</v>
      </c>
      <c r="AD303" s="1">
        <v>3200.25</v>
      </c>
      <c r="AE303" s="1">
        <v>37612.800000000003</v>
      </c>
      <c r="AF303" s="1"/>
    </row>
    <row r="304" spans="2:32" x14ac:dyDescent="0.25">
      <c r="B304" s="1">
        <v>35900</v>
      </c>
      <c r="C304" s="2">
        <v>44616</v>
      </c>
      <c r="D304" s="1">
        <v>3716</v>
      </c>
      <c r="E304" s="1">
        <v>2334</v>
      </c>
      <c r="F304" s="1">
        <v>90800</v>
      </c>
      <c r="G304" s="1">
        <v>36.08</v>
      </c>
      <c r="H304" s="1">
        <v>112.7</v>
      </c>
      <c r="I304" s="1">
        <v>-34.350000000000009</v>
      </c>
      <c r="J304" s="1">
        <v>29525</v>
      </c>
      <c r="K304" s="1">
        <v>17825</v>
      </c>
      <c r="L304" s="1">
        <v>25</v>
      </c>
      <c r="M304" s="1">
        <v>112.85</v>
      </c>
      <c r="N304" s="1">
        <v>25</v>
      </c>
      <c r="O304" s="1">
        <v>113.15</v>
      </c>
      <c r="P304" s="1">
        <v>37612.800000000003</v>
      </c>
      <c r="Q304" s="1">
        <v>35900</v>
      </c>
      <c r="R304" s="2">
        <v>44616</v>
      </c>
      <c r="S304" s="1">
        <v>58</v>
      </c>
      <c r="T304" s="1">
        <v>1</v>
      </c>
      <c r="U304" s="1">
        <v>5</v>
      </c>
      <c r="V304" s="1">
        <v>28.97</v>
      </c>
      <c r="W304" s="1">
        <v>1808.25</v>
      </c>
      <c r="X304" s="1">
        <v>-248.09999999999991</v>
      </c>
      <c r="Y304" s="1">
        <v>12725</v>
      </c>
      <c r="Z304" s="1">
        <v>9250</v>
      </c>
      <c r="AA304" s="1">
        <v>250</v>
      </c>
      <c r="AB304" s="1">
        <v>1811.85</v>
      </c>
      <c r="AC304" s="1">
        <v>750</v>
      </c>
      <c r="AD304" s="1">
        <v>1838.85</v>
      </c>
      <c r="AE304" s="1">
        <v>37612.800000000003</v>
      </c>
      <c r="AF304" s="1"/>
    </row>
    <row r="305" spans="2:32" x14ac:dyDescent="0.25">
      <c r="B305" s="1">
        <v>35900</v>
      </c>
      <c r="C305" s="2">
        <v>44623</v>
      </c>
      <c r="D305" s="1">
        <v>27</v>
      </c>
      <c r="E305" s="1">
        <v>27</v>
      </c>
      <c r="F305" s="1">
        <v>249</v>
      </c>
      <c r="G305" s="1">
        <v>32.9</v>
      </c>
      <c r="H305" s="1">
        <v>261.75</v>
      </c>
      <c r="I305" s="1">
        <v>-1910.55</v>
      </c>
      <c r="J305" s="1">
        <v>9250</v>
      </c>
      <c r="K305" s="1">
        <v>4700</v>
      </c>
      <c r="L305" s="1">
        <v>50</v>
      </c>
      <c r="M305" s="1">
        <v>250.9</v>
      </c>
      <c r="N305" s="1">
        <v>150</v>
      </c>
      <c r="O305" s="1">
        <v>263.10000000000002</v>
      </c>
      <c r="P305" s="1">
        <v>37612.800000000003</v>
      </c>
      <c r="Q305" s="1">
        <v>35900</v>
      </c>
      <c r="R305" s="2">
        <v>44623</v>
      </c>
      <c r="S305" s="1">
        <v>0</v>
      </c>
      <c r="T305" s="1">
        <v>0</v>
      </c>
      <c r="U305" s="1">
        <v>0</v>
      </c>
      <c r="V305" s="1">
        <v>24.82</v>
      </c>
      <c r="W305" s="1">
        <v>1940.7</v>
      </c>
      <c r="X305" s="1">
        <v>196.79999999999995</v>
      </c>
      <c r="Y305" s="1">
        <v>2325</v>
      </c>
      <c r="Z305" s="1">
        <v>2325</v>
      </c>
      <c r="AA305" s="1">
        <v>450</v>
      </c>
      <c r="AB305" s="1">
        <v>1830.15</v>
      </c>
      <c r="AC305" s="1">
        <v>450</v>
      </c>
      <c r="AD305" s="1">
        <v>2173.8000000000002</v>
      </c>
      <c r="AE305" s="1">
        <v>37612.800000000003</v>
      </c>
      <c r="AF305" s="1"/>
    </row>
    <row r="306" spans="2:32" x14ac:dyDescent="0.25">
      <c r="B306" s="1">
        <v>36000</v>
      </c>
      <c r="C306" s="2">
        <v>44630</v>
      </c>
      <c r="D306" s="1">
        <v>45</v>
      </c>
      <c r="E306" s="1">
        <v>32</v>
      </c>
      <c r="F306" s="1">
        <v>71</v>
      </c>
      <c r="G306" s="1">
        <v>31.89</v>
      </c>
      <c r="H306" s="1">
        <v>400</v>
      </c>
      <c r="I306" s="1">
        <v>13.399999999999975</v>
      </c>
      <c r="J306" s="1">
        <v>10250</v>
      </c>
      <c r="K306" s="1">
        <v>4575</v>
      </c>
      <c r="L306" s="1">
        <v>25</v>
      </c>
      <c r="M306" s="1">
        <v>369.6</v>
      </c>
      <c r="N306" s="1">
        <v>25</v>
      </c>
      <c r="O306" s="1">
        <v>398.75</v>
      </c>
      <c r="P306" s="1">
        <v>37612.800000000003</v>
      </c>
      <c r="Q306" s="1">
        <v>36000</v>
      </c>
      <c r="R306" s="2">
        <v>44630</v>
      </c>
      <c r="S306" s="1">
        <v>1</v>
      </c>
      <c r="T306" s="1">
        <v>0</v>
      </c>
      <c r="U306" s="1">
        <v>1</v>
      </c>
      <c r="V306" s="1">
        <v>30.64</v>
      </c>
      <c r="W306" s="1">
        <v>2171.8000000000002</v>
      </c>
      <c r="X306" s="1">
        <v>0</v>
      </c>
      <c r="Y306" s="1">
        <v>3075</v>
      </c>
      <c r="Z306" s="1">
        <v>3100</v>
      </c>
      <c r="AA306" s="1">
        <v>125</v>
      </c>
      <c r="AB306" s="1">
        <v>1846.65</v>
      </c>
      <c r="AC306" s="1">
        <v>50</v>
      </c>
      <c r="AD306" s="1">
        <v>2267.25</v>
      </c>
      <c r="AE306" s="1">
        <v>37612.800000000003</v>
      </c>
      <c r="AF306" s="1"/>
    </row>
    <row r="307" spans="2:32" x14ac:dyDescent="0.25">
      <c r="B307" s="1">
        <v>36000</v>
      </c>
      <c r="C307" s="2">
        <v>44623</v>
      </c>
      <c r="D307" s="1">
        <v>3007</v>
      </c>
      <c r="E307" s="1">
        <v>1398</v>
      </c>
      <c r="F307" s="1">
        <v>21475</v>
      </c>
      <c r="G307" s="1">
        <v>32.950000000000003</v>
      </c>
      <c r="H307" s="1">
        <v>269.2</v>
      </c>
      <c r="I307" s="1">
        <v>-16.650000000000034</v>
      </c>
      <c r="J307" s="1">
        <v>26575</v>
      </c>
      <c r="K307" s="1">
        <v>11100</v>
      </c>
      <c r="L307" s="1">
        <v>100</v>
      </c>
      <c r="M307" s="1">
        <v>268.2</v>
      </c>
      <c r="N307" s="1">
        <v>50</v>
      </c>
      <c r="O307" s="1">
        <v>270.55</v>
      </c>
      <c r="P307" s="1">
        <v>37612.800000000003</v>
      </c>
      <c r="Q307" s="1">
        <v>36000</v>
      </c>
      <c r="R307" s="2">
        <v>44623</v>
      </c>
      <c r="S307" s="1">
        <v>49</v>
      </c>
      <c r="T307" s="1">
        <v>11</v>
      </c>
      <c r="U307" s="1">
        <v>38</v>
      </c>
      <c r="V307" s="1">
        <v>28.96</v>
      </c>
      <c r="W307" s="1">
        <v>1899.95</v>
      </c>
      <c r="X307" s="1">
        <v>97.299999999999955</v>
      </c>
      <c r="Y307" s="1">
        <v>9175</v>
      </c>
      <c r="Z307" s="1">
        <v>3825</v>
      </c>
      <c r="AA307" s="1">
        <v>200</v>
      </c>
      <c r="AB307" s="1">
        <v>1897.4</v>
      </c>
      <c r="AC307" s="1">
        <v>25</v>
      </c>
      <c r="AD307" s="1">
        <v>1924.8</v>
      </c>
      <c r="AE307" s="1">
        <v>37612.800000000003</v>
      </c>
      <c r="AF307" s="1"/>
    </row>
    <row r="308" spans="2:32" x14ac:dyDescent="0.25">
      <c r="B308" s="1">
        <v>36000</v>
      </c>
      <c r="C308" s="2">
        <v>44644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4925</v>
      </c>
      <c r="K308" s="1">
        <v>0</v>
      </c>
      <c r="L308" s="1">
        <v>100</v>
      </c>
      <c r="M308" s="1">
        <v>266.64999999999998</v>
      </c>
      <c r="N308" s="1">
        <v>0</v>
      </c>
      <c r="O308" s="1">
        <v>0</v>
      </c>
      <c r="P308" s="1">
        <v>37612.800000000003</v>
      </c>
      <c r="Q308" s="1">
        <v>0</v>
      </c>
      <c r="R308" s="2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/>
    </row>
    <row r="309" spans="2:32" x14ac:dyDescent="0.25">
      <c r="B309" s="1">
        <v>36000</v>
      </c>
      <c r="C309" s="2">
        <v>44651</v>
      </c>
      <c r="D309" s="1">
        <v>4980</v>
      </c>
      <c r="E309" s="1">
        <v>-19</v>
      </c>
      <c r="F309" s="1">
        <v>14403</v>
      </c>
      <c r="G309" s="1">
        <v>28.86</v>
      </c>
      <c r="H309" s="1">
        <v>619.6</v>
      </c>
      <c r="I309" s="1">
        <v>23</v>
      </c>
      <c r="J309" s="1">
        <v>15100</v>
      </c>
      <c r="K309" s="1">
        <v>13125</v>
      </c>
      <c r="L309" s="1">
        <v>25</v>
      </c>
      <c r="M309" s="1">
        <v>615.75</v>
      </c>
      <c r="N309" s="1">
        <v>50</v>
      </c>
      <c r="O309" s="1">
        <v>619.9</v>
      </c>
      <c r="P309" s="1">
        <v>37612.800000000003</v>
      </c>
      <c r="Q309" s="1">
        <v>36000</v>
      </c>
      <c r="R309" s="2">
        <v>44651</v>
      </c>
      <c r="S309" s="1">
        <v>630</v>
      </c>
      <c r="T309" s="1">
        <v>72</v>
      </c>
      <c r="U309" s="1">
        <v>254</v>
      </c>
      <c r="V309" s="1">
        <v>20.82</v>
      </c>
      <c r="W309" s="1">
        <v>2340</v>
      </c>
      <c r="X309" s="1">
        <v>134.19999999999982</v>
      </c>
      <c r="Y309" s="1">
        <v>6625</v>
      </c>
      <c r="Z309" s="1">
        <v>9050</v>
      </c>
      <c r="AA309" s="1">
        <v>325</v>
      </c>
      <c r="AB309" s="1">
        <v>2326.15</v>
      </c>
      <c r="AC309" s="1">
        <v>175</v>
      </c>
      <c r="AD309" s="1">
        <v>2350.8000000000002</v>
      </c>
      <c r="AE309" s="1">
        <v>37612.800000000003</v>
      </c>
      <c r="AF309" s="1"/>
    </row>
    <row r="310" spans="2:32" x14ac:dyDescent="0.25">
      <c r="B310" s="1">
        <v>36000</v>
      </c>
      <c r="C310" s="2">
        <v>44679</v>
      </c>
      <c r="D310" s="1">
        <v>323</v>
      </c>
      <c r="E310" s="1">
        <v>31</v>
      </c>
      <c r="F310" s="1">
        <v>207</v>
      </c>
      <c r="G310" s="1">
        <v>27.47</v>
      </c>
      <c r="H310" s="1">
        <v>801.2</v>
      </c>
      <c r="I310" s="1">
        <v>32.25</v>
      </c>
      <c r="J310" s="1">
        <v>5275</v>
      </c>
      <c r="K310" s="1">
        <v>3125</v>
      </c>
      <c r="L310" s="1">
        <v>300</v>
      </c>
      <c r="M310" s="1">
        <v>810.35</v>
      </c>
      <c r="N310" s="1">
        <v>50</v>
      </c>
      <c r="O310" s="1">
        <v>830.35</v>
      </c>
      <c r="P310" s="1">
        <v>37612.800000000003</v>
      </c>
      <c r="Q310" s="1">
        <v>36000</v>
      </c>
      <c r="R310" s="2">
        <v>44679</v>
      </c>
      <c r="S310" s="1">
        <v>83</v>
      </c>
      <c r="T310" s="1">
        <v>9</v>
      </c>
      <c r="U310" s="1">
        <v>22</v>
      </c>
      <c r="V310" s="1">
        <v>21.05</v>
      </c>
      <c r="W310" s="1">
        <v>2753.45</v>
      </c>
      <c r="X310" s="1">
        <v>203.44999999999982</v>
      </c>
      <c r="Y310" s="1">
        <v>2175</v>
      </c>
      <c r="Z310" s="1">
        <v>3450</v>
      </c>
      <c r="AA310" s="1">
        <v>25</v>
      </c>
      <c r="AB310" s="1">
        <v>2667.05</v>
      </c>
      <c r="AC310" s="1">
        <v>25</v>
      </c>
      <c r="AD310" s="1">
        <v>2751.2</v>
      </c>
      <c r="AE310" s="1">
        <v>37612.800000000003</v>
      </c>
      <c r="AF310" s="1"/>
    </row>
    <row r="311" spans="2:32" x14ac:dyDescent="0.25">
      <c r="B311" s="1">
        <v>36000</v>
      </c>
      <c r="C311" s="2">
        <v>44742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1300</v>
      </c>
      <c r="K311" s="1">
        <v>0</v>
      </c>
      <c r="L311" s="1">
        <v>25</v>
      </c>
      <c r="M311" s="1">
        <v>640.6</v>
      </c>
      <c r="N311" s="1">
        <v>0</v>
      </c>
      <c r="O311" s="1">
        <v>0</v>
      </c>
      <c r="P311" s="1">
        <v>37612.800000000003</v>
      </c>
      <c r="Q311" s="1">
        <v>0</v>
      </c>
      <c r="R311" s="2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/>
    </row>
    <row r="312" spans="2:32" x14ac:dyDescent="0.25">
      <c r="B312" s="1">
        <v>36000</v>
      </c>
      <c r="C312" s="2">
        <v>44833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1200</v>
      </c>
      <c r="K312" s="1">
        <v>0</v>
      </c>
      <c r="L312" s="1">
        <v>1200</v>
      </c>
      <c r="M312" s="1">
        <v>387.7</v>
      </c>
      <c r="N312" s="1">
        <v>0</v>
      </c>
      <c r="O312" s="1">
        <v>0</v>
      </c>
      <c r="P312" s="1">
        <v>37612.800000000003</v>
      </c>
      <c r="Q312" s="1">
        <v>0</v>
      </c>
      <c r="R312" s="2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/>
    </row>
    <row r="313" spans="2:32" x14ac:dyDescent="0.25">
      <c r="B313" s="1">
        <v>36000</v>
      </c>
      <c r="C313" s="2">
        <v>44924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250</v>
      </c>
      <c r="K313" s="1">
        <v>0</v>
      </c>
      <c r="L313" s="1">
        <v>250</v>
      </c>
      <c r="M313" s="1">
        <v>624.25</v>
      </c>
      <c r="N313" s="1">
        <v>0</v>
      </c>
      <c r="O313" s="1">
        <v>0</v>
      </c>
      <c r="P313" s="1">
        <v>37612.800000000003</v>
      </c>
      <c r="Q313" s="1">
        <v>0</v>
      </c>
      <c r="R313" s="2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/>
    </row>
    <row r="314" spans="2:32" x14ac:dyDescent="0.25">
      <c r="B314" s="1">
        <v>36000</v>
      </c>
      <c r="C314" s="2">
        <v>44616</v>
      </c>
      <c r="D314" s="1">
        <v>45824</v>
      </c>
      <c r="E314" s="1">
        <v>5226</v>
      </c>
      <c r="F314" s="1">
        <v>649078</v>
      </c>
      <c r="G314" s="1">
        <v>35.75</v>
      </c>
      <c r="H314" s="1">
        <v>123.25</v>
      </c>
      <c r="I314" s="1">
        <v>-39.949999999999989</v>
      </c>
      <c r="J314" s="1">
        <v>103525</v>
      </c>
      <c r="K314" s="1">
        <v>89800</v>
      </c>
      <c r="L314" s="1">
        <v>25</v>
      </c>
      <c r="M314" s="1">
        <v>123.2</v>
      </c>
      <c r="N314" s="1">
        <v>175</v>
      </c>
      <c r="O314" s="1">
        <v>123.55</v>
      </c>
      <c r="P314" s="1">
        <v>37612.800000000003</v>
      </c>
      <c r="Q314" s="1">
        <v>36000</v>
      </c>
      <c r="R314" s="2">
        <v>44616</v>
      </c>
      <c r="S314" s="1">
        <v>3216</v>
      </c>
      <c r="T314" s="1">
        <v>866</v>
      </c>
      <c r="U314" s="1">
        <v>7584</v>
      </c>
      <c r="V314" s="1">
        <v>27.59</v>
      </c>
      <c r="W314" s="1">
        <v>1725.35</v>
      </c>
      <c r="X314" s="1">
        <v>58.049999999999955</v>
      </c>
      <c r="Y314" s="1">
        <v>61575</v>
      </c>
      <c r="Z314" s="1">
        <v>14875</v>
      </c>
      <c r="AA314" s="1">
        <v>25</v>
      </c>
      <c r="AB314" s="1">
        <v>1722.85</v>
      </c>
      <c r="AC314" s="1">
        <v>25</v>
      </c>
      <c r="AD314" s="1">
        <v>1726</v>
      </c>
      <c r="AE314" s="1">
        <v>37612.800000000003</v>
      </c>
      <c r="AF314" s="1"/>
    </row>
    <row r="315" spans="2:32" x14ac:dyDescent="0.25">
      <c r="B315" s="1">
        <v>36000</v>
      </c>
      <c r="C315" s="2">
        <v>44637</v>
      </c>
      <c r="D315" s="1">
        <v>13</v>
      </c>
      <c r="E315" s="1">
        <v>7</v>
      </c>
      <c r="F315" s="1">
        <v>26</v>
      </c>
      <c r="G315" s="1">
        <v>28.56</v>
      </c>
      <c r="H315" s="1">
        <v>442.2</v>
      </c>
      <c r="I315" s="1">
        <v>-114.25000000000006</v>
      </c>
      <c r="J315" s="1">
        <v>3350</v>
      </c>
      <c r="K315" s="1">
        <v>1825</v>
      </c>
      <c r="L315" s="1">
        <v>25</v>
      </c>
      <c r="M315" s="1">
        <v>447.35</v>
      </c>
      <c r="N315" s="1">
        <v>25</v>
      </c>
      <c r="O315" s="1">
        <v>484.85</v>
      </c>
      <c r="P315" s="1">
        <v>37612.800000000003</v>
      </c>
      <c r="Q315" s="1">
        <v>36000</v>
      </c>
      <c r="R315" s="2">
        <v>44637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75</v>
      </c>
      <c r="Z315" s="1">
        <v>1175</v>
      </c>
      <c r="AA315" s="1">
        <v>50</v>
      </c>
      <c r="AB315" s="1">
        <v>600.1</v>
      </c>
      <c r="AC315" s="1">
        <v>1175</v>
      </c>
      <c r="AD315" s="1">
        <v>3543.6</v>
      </c>
      <c r="AE315" s="1">
        <v>37612.800000000003</v>
      </c>
      <c r="AF315" s="1"/>
    </row>
    <row r="316" spans="2:32" x14ac:dyDescent="0.25">
      <c r="B316" s="1">
        <v>36100</v>
      </c>
      <c r="C316" s="2">
        <v>44623</v>
      </c>
      <c r="D316" s="1">
        <v>164</v>
      </c>
      <c r="E316" s="1">
        <v>127</v>
      </c>
      <c r="F316" s="1">
        <v>1455</v>
      </c>
      <c r="G316" s="1">
        <v>32.729999999999997</v>
      </c>
      <c r="H316" s="1">
        <v>294.8</v>
      </c>
      <c r="I316" s="1">
        <v>-27.800000000000011</v>
      </c>
      <c r="J316" s="1">
        <v>10725</v>
      </c>
      <c r="K316" s="1">
        <v>4525</v>
      </c>
      <c r="L316" s="1">
        <v>25</v>
      </c>
      <c r="M316" s="1">
        <v>285.85000000000002</v>
      </c>
      <c r="N316" s="1">
        <v>25</v>
      </c>
      <c r="O316" s="1">
        <v>288.75</v>
      </c>
      <c r="P316" s="1">
        <v>37612.800000000003</v>
      </c>
      <c r="Q316" s="1">
        <v>36100</v>
      </c>
      <c r="R316" s="2">
        <v>44623</v>
      </c>
      <c r="S316" s="1">
        <v>1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6800</v>
      </c>
      <c r="Z316" s="1">
        <v>2850</v>
      </c>
      <c r="AA316" s="1">
        <v>1000</v>
      </c>
      <c r="AB316" s="1">
        <v>1433.9</v>
      </c>
      <c r="AC316" s="1">
        <v>200</v>
      </c>
      <c r="AD316" s="1">
        <v>1861.2</v>
      </c>
      <c r="AE316" s="1">
        <v>37612.800000000003</v>
      </c>
      <c r="AF316" s="1"/>
    </row>
    <row r="317" spans="2:32" x14ac:dyDescent="0.25">
      <c r="B317" s="1">
        <v>36100</v>
      </c>
      <c r="C317" s="2">
        <v>44630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5925</v>
      </c>
      <c r="K317" s="1">
        <v>3625</v>
      </c>
      <c r="L317" s="1">
        <v>75</v>
      </c>
      <c r="M317" s="1">
        <v>308.95</v>
      </c>
      <c r="N317" s="1">
        <v>75</v>
      </c>
      <c r="O317" s="1">
        <v>619.29999999999995</v>
      </c>
      <c r="P317" s="1">
        <v>37612.800000000003</v>
      </c>
      <c r="Q317" s="1">
        <v>36100</v>
      </c>
      <c r="R317" s="2">
        <v>44630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2375</v>
      </c>
      <c r="Z317" s="1">
        <v>2400</v>
      </c>
      <c r="AA317" s="1">
        <v>1175</v>
      </c>
      <c r="AB317" s="1">
        <v>1304.5</v>
      </c>
      <c r="AC317" s="1">
        <v>1175</v>
      </c>
      <c r="AD317" s="1">
        <v>2514.0500000000002</v>
      </c>
      <c r="AE317" s="1">
        <v>37612.800000000003</v>
      </c>
      <c r="AF317" s="1"/>
    </row>
    <row r="318" spans="2:32" x14ac:dyDescent="0.25">
      <c r="B318" s="1">
        <v>36100</v>
      </c>
      <c r="C318" s="2">
        <v>44637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3475</v>
      </c>
      <c r="K318" s="1">
        <v>1175</v>
      </c>
      <c r="L318" s="1">
        <v>100</v>
      </c>
      <c r="M318" s="1">
        <v>201</v>
      </c>
      <c r="N318" s="1">
        <v>1175</v>
      </c>
      <c r="O318" s="1">
        <v>1076.55</v>
      </c>
      <c r="P318" s="1">
        <v>37612.800000000003</v>
      </c>
      <c r="Q318" s="1">
        <v>36100</v>
      </c>
      <c r="R318" s="2">
        <v>44637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1175</v>
      </c>
      <c r="AA318" s="1">
        <v>0</v>
      </c>
      <c r="AB318" s="1">
        <v>0</v>
      </c>
      <c r="AC318" s="1">
        <v>1175</v>
      </c>
      <c r="AD318" s="1">
        <v>3620.8</v>
      </c>
      <c r="AE318" s="1">
        <v>37612.800000000003</v>
      </c>
      <c r="AF318" s="1"/>
    </row>
    <row r="319" spans="2:32" x14ac:dyDescent="0.25">
      <c r="B319" s="1">
        <v>36100</v>
      </c>
      <c r="C319" s="2">
        <v>44644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2275</v>
      </c>
      <c r="K319" s="1">
        <v>0</v>
      </c>
      <c r="L319" s="1">
        <v>100</v>
      </c>
      <c r="M319" s="1">
        <v>201</v>
      </c>
      <c r="N319" s="1">
        <v>0</v>
      </c>
      <c r="O319" s="1">
        <v>0</v>
      </c>
      <c r="P319" s="1">
        <v>37612.800000000003</v>
      </c>
      <c r="Q319" s="1">
        <v>0</v>
      </c>
      <c r="R319" s="2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/>
    </row>
    <row r="320" spans="2:32" x14ac:dyDescent="0.25">
      <c r="B320" s="1">
        <v>36100</v>
      </c>
      <c r="C320" s="2">
        <v>44616</v>
      </c>
      <c r="D320" s="1">
        <v>4864</v>
      </c>
      <c r="E320" s="1">
        <v>2880</v>
      </c>
      <c r="F320" s="1">
        <v>104753</v>
      </c>
      <c r="G320" s="1">
        <v>35.4</v>
      </c>
      <c r="H320" s="1">
        <v>135</v>
      </c>
      <c r="I320" s="1">
        <v>-38.699999999999989</v>
      </c>
      <c r="J320" s="1">
        <v>34800</v>
      </c>
      <c r="K320" s="1">
        <v>29600</v>
      </c>
      <c r="L320" s="1">
        <v>25</v>
      </c>
      <c r="M320" s="1">
        <v>134.4</v>
      </c>
      <c r="N320" s="1">
        <v>1000</v>
      </c>
      <c r="O320" s="1">
        <v>135</v>
      </c>
      <c r="P320" s="1">
        <v>37612.800000000003</v>
      </c>
      <c r="Q320" s="1">
        <v>36100</v>
      </c>
      <c r="R320" s="2">
        <v>44616</v>
      </c>
      <c r="S320" s="1">
        <v>49</v>
      </c>
      <c r="T320" s="1">
        <v>4</v>
      </c>
      <c r="U320" s="1">
        <v>19</v>
      </c>
      <c r="V320" s="1">
        <v>32.43</v>
      </c>
      <c r="W320" s="1">
        <v>1669.1</v>
      </c>
      <c r="X320" s="1">
        <v>7.6499999999998636</v>
      </c>
      <c r="Y320" s="1">
        <v>22150</v>
      </c>
      <c r="Z320" s="1">
        <v>12500</v>
      </c>
      <c r="AA320" s="1">
        <v>500</v>
      </c>
      <c r="AB320" s="1">
        <v>1626.1</v>
      </c>
      <c r="AC320" s="1">
        <v>100</v>
      </c>
      <c r="AD320" s="1">
        <v>1645.5</v>
      </c>
      <c r="AE320" s="1">
        <v>37612.800000000003</v>
      </c>
      <c r="AF320" s="1"/>
    </row>
    <row r="321" spans="2:32" x14ac:dyDescent="0.25">
      <c r="B321" s="1">
        <v>36100</v>
      </c>
      <c r="C321" s="2">
        <v>44679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37612.800000000003</v>
      </c>
      <c r="Q321" s="1">
        <v>36100</v>
      </c>
      <c r="R321" s="2">
        <v>44679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1400</v>
      </c>
      <c r="Z321" s="1">
        <v>1175</v>
      </c>
      <c r="AA321" s="1">
        <v>100</v>
      </c>
      <c r="AB321" s="1">
        <v>1951</v>
      </c>
      <c r="AC321" s="1">
        <v>1175</v>
      </c>
      <c r="AD321" s="1">
        <v>4220.75</v>
      </c>
      <c r="AE321" s="1">
        <v>37612.800000000003</v>
      </c>
      <c r="AF321" s="1"/>
    </row>
    <row r="322" spans="2:32" x14ac:dyDescent="0.25">
      <c r="B322" s="1">
        <v>36100</v>
      </c>
      <c r="C322" s="2">
        <v>44651</v>
      </c>
      <c r="D322" s="1">
        <v>66</v>
      </c>
      <c r="E322" s="1">
        <v>2</v>
      </c>
      <c r="F322" s="1">
        <v>6</v>
      </c>
      <c r="G322" s="1">
        <v>28.06</v>
      </c>
      <c r="H322" s="1">
        <v>631.5</v>
      </c>
      <c r="I322" s="1">
        <v>88.049999999999955</v>
      </c>
      <c r="J322" s="1">
        <v>2100</v>
      </c>
      <c r="K322" s="1">
        <v>2350</v>
      </c>
      <c r="L322" s="1">
        <v>300</v>
      </c>
      <c r="M322" s="1">
        <v>631.15</v>
      </c>
      <c r="N322" s="1">
        <v>25</v>
      </c>
      <c r="O322" s="1">
        <v>657.35</v>
      </c>
      <c r="P322" s="1">
        <v>37612.800000000003</v>
      </c>
      <c r="Q322" s="1">
        <v>36100</v>
      </c>
      <c r="R322" s="2">
        <v>44651</v>
      </c>
      <c r="S322" s="1">
        <v>3</v>
      </c>
      <c r="T322" s="1">
        <v>0</v>
      </c>
      <c r="U322" s="1">
        <v>1</v>
      </c>
      <c r="V322" s="1">
        <v>18.149999999999999</v>
      </c>
      <c r="W322" s="1">
        <v>2133.9</v>
      </c>
      <c r="X322" s="1">
        <v>-146.75</v>
      </c>
      <c r="Y322" s="1">
        <v>4400</v>
      </c>
      <c r="Z322" s="1">
        <v>4400</v>
      </c>
      <c r="AA322" s="1">
        <v>25</v>
      </c>
      <c r="AB322" s="1">
        <v>2080.8000000000002</v>
      </c>
      <c r="AC322" s="1">
        <v>25</v>
      </c>
      <c r="AD322" s="1">
        <v>2326.5</v>
      </c>
      <c r="AE322" s="1">
        <v>37612.800000000003</v>
      </c>
      <c r="AF322" s="1"/>
    </row>
    <row r="323" spans="2:32" x14ac:dyDescent="0.25">
      <c r="B323" s="1">
        <v>36200</v>
      </c>
      <c r="C323" s="2">
        <v>44616</v>
      </c>
      <c r="D323" s="1">
        <v>10130</v>
      </c>
      <c r="E323" s="1">
        <v>6479</v>
      </c>
      <c r="F323" s="1">
        <v>135214</v>
      </c>
      <c r="G323" s="1">
        <v>34.96</v>
      </c>
      <c r="H323" s="1">
        <v>146.55000000000001</v>
      </c>
      <c r="I323" s="1">
        <v>-46.599999999999994</v>
      </c>
      <c r="J323" s="1">
        <v>33900</v>
      </c>
      <c r="K323" s="1">
        <v>28550</v>
      </c>
      <c r="L323" s="1">
        <v>25</v>
      </c>
      <c r="M323" s="1">
        <v>145.69999999999999</v>
      </c>
      <c r="N323" s="1">
        <v>75</v>
      </c>
      <c r="O323" s="1">
        <v>146.35</v>
      </c>
      <c r="P323" s="1">
        <v>37612.800000000003</v>
      </c>
      <c r="Q323" s="1">
        <v>36200</v>
      </c>
      <c r="R323" s="2">
        <v>44616</v>
      </c>
      <c r="S323" s="1">
        <v>106</v>
      </c>
      <c r="T323" s="1">
        <v>43</v>
      </c>
      <c r="U323" s="1">
        <v>151</v>
      </c>
      <c r="V323" s="1">
        <v>26.04</v>
      </c>
      <c r="W323" s="1">
        <v>1539.8</v>
      </c>
      <c r="X323" s="1">
        <v>-37.900000000000091</v>
      </c>
      <c r="Y323" s="1">
        <v>25550</v>
      </c>
      <c r="Z323" s="1">
        <v>13150</v>
      </c>
      <c r="AA323" s="1">
        <v>100</v>
      </c>
      <c r="AB323" s="1">
        <v>1545.15</v>
      </c>
      <c r="AC323" s="1">
        <v>50</v>
      </c>
      <c r="AD323" s="1">
        <v>1551.2</v>
      </c>
      <c r="AE323" s="1">
        <v>37612.800000000003</v>
      </c>
      <c r="AF323" s="1"/>
    </row>
    <row r="324" spans="2:32" x14ac:dyDescent="0.25">
      <c r="B324" s="1">
        <v>36200</v>
      </c>
      <c r="C324" s="2">
        <v>44630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7100</v>
      </c>
      <c r="K324" s="1">
        <v>3625</v>
      </c>
      <c r="L324" s="1">
        <v>25</v>
      </c>
      <c r="M324" s="1">
        <v>263.45</v>
      </c>
      <c r="N324" s="1">
        <v>75</v>
      </c>
      <c r="O324" s="1">
        <v>869.05</v>
      </c>
      <c r="P324" s="1">
        <v>37612.800000000003</v>
      </c>
      <c r="Q324" s="1">
        <v>36200</v>
      </c>
      <c r="R324" s="2">
        <v>44630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2375</v>
      </c>
      <c r="Z324" s="1">
        <v>2400</v>
      </c>
      <c r="AA324" s="1">
        <v>1175</v>
      </c>
      <c r="AB324" s="1">
        <v>1268.25</v>
      </c>
      <c r="AC324" s="1">
        <v>25</v>
      </c>
      <c r="AD324" s="1">
        <v>2370.35</v>
      </c>
      <c r="AE324" s="1">
        <v>37612.800000000003</v>
      </c>
      <c r="AF324" s="1"/>
    </row>
    <row r="325" spans="2:32" x14ac:dyDescent="0.25">
      <c r="B325" s="1">
        <v>36200</v>
      </c>
      <c r="C325" s="2">
        <v>44637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4650</v>
      </c>
      <c r="K325" s="1">
        <v>1175</v>
      </c>
      <c r="L325" s="1">
        <v>100</v>
      </c>
      <c r="M325" s="1">
        <v>201</v>
      </c>
      <c r="N325" s="1">
        <v>1175</v>
      </c>
      <c r="O325" s="1">
        <v>1128.05</v>
      </c>
      <c r="P325" s="1">
        <v>37612.800000000003</v>
      </c>
      <c r="Q325" s="1">
        <v>36200</v>
      </c>
      <c r="R325" s="2">
        <v>44637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1175</v>
      </c>
      <c r="AA325" s="1">
        <v>0</v>
      </c>
      <c r="AB325" s="1">
        <v>0</v>
      </c>
      <c r="AC325" s="1">
        <v>1175</v>
      </c>
      <c r="AD325" s="1">
        <v>3553.25</v>
      </c>
      <c r="AE325" s="1">
        <v>37612.800000000003</v>
      </c>
      <c r="AF325" s="1"/>
    </row>
    <row r="326" spans="2:32" x14ac:dyDescent="0.25">
      <c r="B326" s="1">
        <v>36200</v>
      </c>
      <c r="C326" s="2">
        <v>44644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2275</v>
      </c>
      <c r="K326" s="1">
        <v>0</v>
      </c>
      <c r="L326" s="1">
        <v>100</v>
      </c>
      <c r="M326" s="1">
        <v>201</v>
      </c>
      <c r="N326" s="1">
        <v>0</v>
      </c>
      <c r="O326" s="1">
        <v>0</v>
      </c>
      <c r="P326" s="1">
        <v>37612.800000000003</v>
      </c>
      <c r="Q326" s="1">
        <v>0</v>
      </c>
      <c r="R326" s="2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/>
    </row>
    <row r="327" spans="2:32" x14ac:dyDescent="0.25">
      <c r="B327" s="1">
        <v>36200</v>
      </c>
      <c r="C327" s="2">
        <v>44651</v>
      </c>
      <c r="D327" s="1">
        <v>43</v>
      </c>
      <c r="E327" s="1">
        <v>0</v>
      </c>
      <c r="F327" s="1">
        <v>4</v>
      </c>
      <c r="G327" s="1">
        <v>28.75</v>
      </c>
      <c r="H327" s="1">
        <v>692.1</v>
      </c>
      <c r="I327" s="1">
        <v>32.600000000000023</v>
      </c>
      <c r="J327" s="1">
        <v>4200</v>
      </c>
      <c r="K327" s="1">
        <v>3800</v>
      </c>
      <c r="L327" s="1">
        <v>25</v>
      </c>
      <c r="M327" s="1">
        <v>664.95</v>
      </c>
      <c r="N327" s="1">
        <v>25</v>
      </c>
      <c r="O327" s="1">
        <v>697.6</v>
      </c>
      <c r="P327" s="1">
        <v>37612.800000000003</v>
      </c>
      <c r="Q327" s="1">
        <v>36200</v>
      </c>
      <c r="R327" s="2">
        <v>44651</v>
      </c>
      <c r="S327" s="1">
        <v>1</v>
      </c>
      <c r="T327" s="1">
        <v>0</v>
      </c>
      <c r="U327" s="1">
        <v>1</v>
      </c>
      <c r="V327" s="1">
        <v>20.079999999999998</v>
      </c>
      <c r="W327" s="1">
        <v>2126.9</v>
      </c>
      <c r="X327" s="1">
        <v>74.550000000000182</v>
      </c>
      <c r="Y327" s="1">
        <v>4375</v>
      </c>
      <c r="Z327" s="1">
        <v>4700</v>
      </c>
      <c r="AA327" s="1">
        <v>25</v>
      </c>
      <c r="AB327" s="1">
        <v>2183.15</v>
      </c>
      <c r="AC327" s="1">
        <v>25</v>
      </c>
      <c r="AD327" s="1">
        <v>2221.65</v>
      </c>
      <c r="AE327" s="1">
        <v>37612.800000000003</v>
      </c>
      <c r="AF327" s="1"/>
    </row>
    <row r="328" spans="2:32" x14ac:dyDescent="0.25">
      <c r="B328" s="1">
        <v>36200</v>
      </c>
      <c r="C328" s="2">
        <v>44679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37612.800000000003</v>
      </c>
      <c r="Q328" s="1">
        <v>36200</v>
      </c>
      <c r="R328" s="2">
        <v>44679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1300</v>
      </c>
      <c r="Z328" s="1">
        <v>1175</v>
      </c>
      <c r="AA328" s="1">
        <v>100</v>
      </c>
      <c r="AB328" s="1">
        <v>1851</v>
      </c>
      <c r="AC328" s="1">
        <v>1175</v>
      </c>
      <c r="AD328" s="1">
        <v>4165.7</v>
      </c>
      <c r="AE328" s="1">
        <v>37612.800000000003</v>
      </c>
      <c r="AF328" s="1"/>
    </row>
    <row r="329" spans="2:32" x14ac:dyDescent="0.25">
      <c r="B329" s="1">
        <v>36200</v>
      </c>
      <c r="C329" s="2">
        <v>44623</v>
      </c>
      <c r="D329" s="1">
        <v>86</v>
      </c>
      <c r="E329" s="1">
        <v>83</v>
      </c>
      <c r="F329" s="1">
        <v>1306</v>
      </c>
      <c r="G329" s="1">
        <v>32.5</v>
      </c>
      <c r="H329" s="1">
        <v>315</v>
      </c>
      <c r="I329" s="1">
        <v>-23.100000000000023</v>
      </c>
      <c r="J329" s="1">
        <v>14375</v>
      </c>
      <c r="K329" s="1">
        <v>10100</v>
      </c>
      <c r="L329" s="1">
        <v>375</v>
      </c>
      <c r="M329" s="1">
        <v>297.45</v>
      </c>
      <c r="N329" s="1">
        <v>50</v>
      </c>
      <c r="O329" s="1">
        <v>310.85000000000002</v>
      </c>
      <c r="P329" s="1">
        <v>37612.800000000003</v>
      </c>
      <c r="Q329" s="1">
        <v>36200</v>
      </c>
      <c r="R329" s="2">
        <v>44623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8350</v>
      </c>
      <c r="Z329" s="1">
        <v>3450</v>
      </c>
      <c r="AA329" s="1">
        <v>300</v>
      </c>
      <c r="AB329" s="1">
        <v>1692.65</v>
      </c>
      <c r="AC329" s="1">
        <v>575</v>
      </c>
      <c r="AD329" s="1">
        <v>1816.55</v>
      </c>
      <c r="AE329" s="1">
        <v>37612.800000000003</v>
      </c>
      <c r="AF329" s="1"/>
    </row>
    <row r="330" spans="2:32" x14ac:dyDescent="0.25">
      <c r="B330" s="1">
        <v>36300</v>
      </c>
      <c r="C330" s="2">
        <v>44623</v>
      </c>
      <c r="D330" s="1">
        <v>233</v>
      </c>
      <c r="E330" s="1">
        <v>143</v>
      </c>
      <c r="F330" s="1">
        <v>1025</v>
      </c>
      <c r="G330" s="1">
        <v>32.28</v>
      </c>
      <c r="H330" s="1">
        <v>324.10000000000002</v>
      </c>
      <c r="I330" s="1">
        <v>-28.75</v>
      </c>
      <c r="J330" s="1">
        <v>14025</v>
      </c>
      <c r="K330" s="1">
        <v>9100</v>
      </c>
      <c r="L330" s="1">
        <v>50</v>
      </c>
      <c r="M330" s="1">
        <v>316.7</v>
      </c>
      <c r="N330" s="1">
        <v>375</v>
      </c>
      <c r="O330" s="1">
        <v>333.05</v>
      </c>
      <c r="P330" s="1">
        <v>37612.800000000003</v>
      </c>
      <c r="Q330" s="1">
        <v>36300</v>
      </c>
      <c r="R330" s="2">
        <v>44623</v>
      </c>
      <c r="S330" s="1">
        <v>3</v>
      </c>
      <c r="T330" s="1">
        <v>2</v>
      </c>
      <c r="U330" s="1">
        <v>5</v>
      </c>
      <c r="V330" s="1">
        <v>22.67</v>
      </c>
      <c r="W330" s="1">
        <v>1573.05</v>
      </c>
      <c r="X330" s="1">
        <v>-250.79999999999995</v>
      </c>
      <c r="Y330" s="1">
        <v>6500</v>
      </c>
      <c r="Z330" s="1">
        <v>3100</v>
      </c>
      <c r="AA330" s="1">
        <v>250</v>
      </c>
      <c r="AB330" s="1">
        <v>1596.85</v>
      </c>
      <c r="AC330" s="1">
        <v>250</v>
      </c>
      <c r="AD330" s="1">
        <v>1696.65</v>
      </c>
      <c r="AE330" s="1">
        <v>37612.800000000003</v>
      </c>
      <c r="AF330" s="1"/>
    </row>
    <row r="331" spans="2:32" x14ac:dyDescent="0.25">
      <c r="B331" s="1">
        <v>36300</v>
      </c>
      <c r="C331" s="2">
        <v>44630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7100</v>
      </c>
      <c r="K331" s="1">
        <v>3625</v>
      </c>
      <c r="L331" s="1">
        <v>75</v>
      </c>
      <c r="M331" s="1">
        <v>400.8</v>
      </c>
      <c r="N331" s="1">
        <v>1175</v>
      </c>
      <c r="O331" s="1">
        <v>788.05</v>
      </c>
      <c r="P331" s="1">
        <v>37612.800000000003</v>
      </c>
      <c r="Q331" s="1">
        <v>36300</v>
      </c>
      <c r="R331" s="2">
        <v>44630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2375</v>
      </c>
      <c r="Z331" s="1">
        <v>2400</v>
      </c>
      <c r="AA331" s="1">
        <v>1175</v>
      </c>
      <c r="AB331" s="1">
        <v>1215.1500000000001</v>
      </c>
      <c r="AC331" s="1">
        <v>1175</v>
      </c>
      <c r="AD331" s="1">
        <v>2368.5</v>
      </c>
      <c r="AE331" s="1">
        <v>37612.800000000003</v>
      </c>
      <c r="AF331" s="1"/>
    </row>
    <row r="332" spans="2:32" x14ac:dyDescent="0.25">
      <c r="B332" s="1">
        <v>36300</v>
      </c>
      <c r="C332" s="2">
        <v>44644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2300</v>
      </c>
      <c r="K332" s="1">
        <v>0</v>
      </c>
      <c r="L332" s="1">
        <v>25</v>
      </c>
      <c r="M332" s="1">
        <v>201.3</v>
      </c>
      <c r="N332" s="1">
        <v>0</v>
      </c>
      <c r="O332" s="1">
        <v>0</v>
      </c>
      <c r="P332" s="1">
        <v>37612.800000000003</v>
      </c>
      <c r="Q332" s="1">
        <v>0</v>
      </c>
      <c r="R332" s="2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/>
    </row>
    <row r="333" spans="2:32" x14ac:dyDescent="0.25">
      <c r="B333" s="1">
        <v>36300</v>
      </c>
      <c r="C333" s="2">
        <v>44651</v>
      </c>
      <c r="D333" s="1">
        <v>11</v>
      </c>
      <c r="E333" s="1">
        <v>0</v>
      </c>
      <c r="F333" s="1">
        <v>1</v>
      </c>
      <c r="G333" s="1">
        <v>28.65</v>
      </c>
      <c r="H333" s="1">
        <v>720</v>
      </c>
      <c r="I333" s="1">
        <v>120.64999999999998</v>
      </c>
      <c r="J333" s="1">
        <v>3325</v>
      </c>
      <c r="K333" s="1">
        <v>2700</v>
      </c>
      <c r="L333" s="1">
        <v>25</v>
      </c>
      <c r="M333" s="1">
        <v>661.25</v>
      </c>
      <c r="N333" s="1">
        <v>25</v>
      </c>
      <c r="O333" s="1">
        <v>710.5</v>
      </c>
      <c r="P333" s="1">
        <v>37612.800000000003</v>
      </c>
      <c r="Q333" s="1">
        <v>36300</v>
      </c>
      <c r="R333" s="2">
        <v>44651</v>
      </c>
      <c r="S333" s="1">
        <v>1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4350</v>
      </c>
      <c r="Z333" s="1">
        <v>4400</v>
      </c>
      <c r="AA333" s="1">
        <v>25</v>
      </c>
      <c r="AB333" s="1">
        <v>2101.6</v>
      </c>
      <c r="AC333" s="1">
        <v>25</v>
      </c>
      <c r="AD333" s="1">
        <v>2151.3000000000002</v>
      </c>
      <c r="AE333" s="1">
        <v>37612.800000000003</v>
      </c>
      <c r="AF333" s="1"/>
    </row>
    <row r="334" spans="2:32" x14ac:dyDescent="0.25">
      <c r="B334" s="1">
        <v>36300</v>
      </c>
      <c r="C334" s="2">
        <v>44679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37612.800000000003</v>
      </c>
      <c r="Q334" s="1">
        <v>36300</v>
      </c>
      <c r="R334" s="2">
        <v>44679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1400</v>
      </c>
      <c r="Z334" s="1">
        <v>1175</v>
      </c>
      <c r="AA334" s="1">
        <v>100</v>
      </c>
      <c r="AB334" s="1">
        <v>1751</v>
      </c>
      <c r="AC334" s="1">
        <v>1175</v>
      </c>
      <c r="AD334" s="1">
        <v>4023.9</v>
      </c>
      <c r="AE334" s="1">
        <v>37612.800000000003</v>
      </c>
      <c r="AF334" s="1"/>
    </row>
    <row r="335" spans="2:32" x14ac:dyDescent="0.25">
      <c r="B335" s="1">
        <v>36300</v>
      </c>
      <c r="C335" s="2">
        <v>44616</v>
      </c>
      <c r="D335" s="1">
        <v>7895</v>
      </c>
      <c r="E335" s="1">
        <v>5514</v>
      </c>
      <c r="F335" s="1">
        <v>165038</v>
      </c>
      <c r="G335" s="1">
        <v>34.67</v>
      </c>
      <c r="H335" s="1">
        <v>159.35</v>
      </c>
      <c r="I335" s="1">
        <v>-48</v>
      </c>
      <c r="J335" s="1">
        <v>31575</v>
      </c>
      <c r="K335" s="1">
        <v>44550</v>
      </c>
      <c r="L335" s="1">
        <v>75</v>
      </c>
      <c r="M335" s="1">
        <v>159.35</v>
      </c>
      <c r="N335" s="1">
        <v>25</v>
      </c>
      <c r="O335" s="1">
        <v>159.80000000000001</v>
      </c>
      <c r="P335" s="1">
        <v>37612.800000000003</v>
      </c>
      <c r="Q335" s="1">
        <v>36300</v>
      </c>
      <c r="R335" s="2">
        <v>44616</v>
      </c>
      <c r="S335" s="1">
        <v>79</v>
      </c>
      <c r="T335" s="1">
        <v>23</v>
      </c>
      <c r="U335" s="1">
        <v>52</v>
      </c>
      <c r="V335" s="1">
        <v>29.03</v>
      </c>
      <c r="W335" s="1">
        <v>1463.2</v>
      </c>
      <c r="X335" s="1">
        <v>-32.399999999999864</v>
      </c>
      <c r="Y335" s="1">
        <v>18900</v>
      </c>
      <c r="Z335" s="1">
        <v>9675</v>
      </c>
      <c r="AA335" s="1">
        <v>250</v>
      </c>
      <c r="AB335" s="1">
        <v>1459.15</v>
      </c>
      <c r="AC335" s="1">
        <v>75</v>
      </c>
      <c r="AD335" s="1">
        <v>1468.1</v>
      </c>
      <c r="AE335" s="1">
        <v>37612.800000000003</v>
      </c>
      <c r="AF335" s="1"/>
    </row>
    <row r="336" spans="2:32" x14ac:dyDescent="0.25">
      <c r="B336" s="1">
        <v>36300</v>
      </c>
      <c r="C336" s="2">
        <v>44637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2300</v>
      </c>
      <c r="K336" s="1">
        <v>1175</v>
      </c>
      <c r="L336" s="1">
        <v>100</v>
      </c>
      <c r="M336" s="1">
        <v>201</v>
      </c>
      <c r="N336" s="1">
        <v>1175</v>
      </c>
      <c r="O336" s="1">
        <v>1175.55</v>
      </c>
      <c r="P336" s="1">
        <v>37612.800000000003</v>
      </c>
      <c r="Q336" s="1">
        <v>36300</v>
      </c>
      <c r="R336" s="2">
        <v>44637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1175</v>
      </c>
      <c r="AA336" s="1">
        <v>0</v>
      </c>
      <c r="AB336" s="1">
        <v>0</v>
      </c>
      <c r="AC336" s="1">
        <v>1175</v>
      </c>
      <c r="AD336" s="1">
        <v>2960.55</v>
      </c>
      <c r="AE336" s="1">
        <v>37612.800000000003</v>
      </c>
      <c r="AF336" s="1"/>
    </row>
    <row r="337" spans="2:32" x14ac:dyDescent="0.25">
      <c r="B337" s="1">
        <v>36400</v>
      </c>
      <c r="C337" s="2">
        <v>44630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5900</v>
      </c>
      <c r="K337" s="1">
        <v>3625</v>
      </c>
      <c r="L337" s="1">
        <v>25</v>
      </c>
      <c r="M337" s="1">
        <v>274.75</v>
      </c>
      <c r="N337" s="1">
        <v>75</v>
      </c>
      <c r="O337" s="1">
        <v>586.4</v>
      </c>
      <c r="P337" s="1">
        <v>37612.800000000003</v>
      </c>
      <c r="Q337" s="1">
        <v>36400</v>
      </c>
      <c r="R337" s="2">
        <v>44630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1225</v>
      </c>
      <c r="Z337" s="1">
        <v>2400</v>
      </c>
      <c r="AA337" s="1">
        <v>25</v>
      </c>
      <c r="AB337" s="1">
        <v>761.85</v>
      </c>
      <c r="AC337" s="1">
        <v>1175</v>
      </c>
      <c r="AD337" s="1">
        <v>2100.6</v>
      </c>
      <c r="AE337" s="1">
        <v>37612.800000000003</v>
      </c>
      <c r="AF337" s="1"/>
    </row>
    <row r="338" spans="2:32" x14ac:dyDescent="0.25">
      <c r="B338" s="1">
        <v>36400</v>
      </c>
      <c r="C338" s="2">
        <v>44616</v>
      </c>
      <c r="D338" s="1">
        <v>5853</v>
      </c>
      <c r="E338" s="1">
        <v>2877</v>
      </c>
      <c r="F338" s="1">
        <v>153549</v>
      </c>
      <c r="G338" s="1">
        <v>34.340000000000003</v>
      </c>
      <c r="H338" s="1">
        <v>173.15</v>
      </c>
      <c r="I338" s="1">
        <v>-58</v>
      </c>
      <c r="J338" s="1">
        <v>34875</v>
      </c>
      <c r="K338" s="1">
        <v>43825</v>
      </c>
      <c r="L338" s="1">
        <v>25</v>
      </c>
      <c r="M338" s="1">
        <v>173.15</v>
      </c>
      <c r="N338" s="1">
        <v>25</v>
      </c>
      <c r="O338" s="1">
        <v>173.9</v>
      </c>
      <c r="P338" s="1">
        <v>37612.800000000003</v>
      </c>
      <c r="Q338" s="1">
        <v>36400</v>
      </c>
      <c r="R338" s="2">
        <v>44616</v>
      </c>
      <c r="S338" s="1">
        <v>135</v>
      </c>
      <c r="T338" s="1">
        <v>31</v>
      </c>
      <c r="U338" s="1">
        <v>355</v>
      </c>
      <c r="V338" s="1">
        <v>33.049999999999997</v>
      </c>
      <c r="W338" s="1">
        <v>1380.15</v>
      </c>
      <c r="X338" s="1">
        <v>46.5</v>
      </c>
      <c r="Y338" s="1">
        <v>22100</v>
      </c>
      <c r="Z338" s="1">
        <v>9575</v>
      </c>
      <c r="AA338" s="1">
        <v>250</v>
      </c>
      <c r="AB338" s="1">
        <v>1373.3</v>
      </c>
      <c r="AC338" s="1">
        <v>25</v>
      </c>
      <c r="AD338" s="1">
        <v>1382.4</v>
      </c>
      <c r="AE338" s="1">
        <v>37612.800000000003</v>
      </c>
      <c r="AF338" s="1"/>
    </row>
    <row r="339" spans="2:32" x14ac:dyDescent="0.25">
      <c r="B339" s="1">
        <v>36400</v>
      </c>
      <c r="C339" s="2">
        <v>44679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1225</v>
      </c>
      <c r="L339" s="1">
        <v>0</v>
      </c>
      <c r="M339" s="1">
        <v>0</v>
      </c>
      <c r="N339" s="1">
        <v>1175</v>
      </c>
      <c r="O339" s="1">
        <v>1998.95</v>
      </c>
      <c r="P339" s="1">
        <v>37612.800000000003</v>
      </c>
      <c r="Q339" s="1">
        <v>36400</v>
      </c>
      <c r="R339" s="2">
        <v>44679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100</v>
      </c>
      <c r="Z339" s="1">
        <v>1175</v>
      </c>
      <c r="AA339" s="1">
        <v>100</v>
      </c>
      <c r="AB339" s="1">
        <v>1651</v>
      </c>
      <c r="AC339" s="1">
        <v>1175</v>
      </c>
      <c r="AD339" s="1">
        <v>3863.65</v>
      </c>
      <c r="AE339" s="1">
        <v>37612.800000000003</v>
      </c>
      <c r="AF339" s="1"/>
    </row>
    <row r="340" spans="2:32" x14ac:dyDescent="0.25">
      <c r="B340" s="1">
        <v>36400</v>
      </c>
      <c r="C340" s="2">
        <v>44637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2325</v>
      </c>
      <c r="K340" s="1">
        <v>1175</v>
      </c>
      <c r="L340" s="1">
        <v>25</v>
      </c>
      <c r="M340" s="1">
        <v>201.3</v>
      </c>
      <c r="N340" s="1">
        <v>1175</v>
      </c>
      <c r="O340" s="1">
        <v>1227.4000000000001</v>
      </c>
      <c r="P340" s="1">
        <v>37612.800000000003</v>
      </c>
      <c r="Q340" s="1">
        <v>36400</v>
      </c>
      <c r="R340" s="2">
        <v>44637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1175</v>
      </c>
      <c r="AA340" s="1">
        <v>0</v>
      </c>
      <c r="AB340" s="1">
        <v>0</v>
      </c>
      <c r="AC340" s="1">
        <v>1175</v>
      </c>
      <c r="AD340" s="1">
        <v>3383</v>
      </c>
      <c r="AE340" s="1">
        <v>37612.800000000003</v>
      </c>
      <c r="AF340" s="1"/>
    </row>
    <row r="341" spans="2:32" x14ac:dyDescent="0.25">
      <c r="B341" s="1">
        <v>36400</v>
      </c>
      <c r="C341" s="2">
        <v>44623</v>
      </c>
      <c r="D341" s="1">
        <v>55</v>
      </c>
      <c r="E341" s="1">
        <v>40</v>
      </c>
      <c r="F341" s="1">
        <v>511</v>
      </c>
      <c r="G341" s="1">
        <v>32.32</v>
      </c>
      <c r="H341" s="1">
        <v>342.25</v>
      </c>
      <c r="I341" s="1">
        <v>-57.050000000000011</v>
      </c>
      <c r="J341" s="1">
        <v>13325</v>
      </c>
      <c r="K341" s="1">
        <v>9525</v>
      </c>
      <c r="L341" s="1">
        <v>25</v>
      </c>
      <c r="M341" s="1">
        <v>338.75</v>
      </c>
      <c r="N341" s="1">
        <v>25</v>
      </c>
      <c r="O341" s="1">
        <v>342.2</v>
      </c>
      <c r="P341" s="1">
        <v>37612.800000000003</v>
      </c>
      <c r="Q341" s="1">
        <v>36400</v>
      </c>
      <c r="R341" s="2">
        <v>44623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11425</v>
      </c>
      <c r="Z341" s="1">
        <v>2925</v>
      </c>
      <c r="AA341" s="1">
        <v>250</v>
      </c>
      <c r="AB341" s="1">
        <v>1549.55</v>
      </c>
      <c r="AC341" s="1">
        <v>25</v>
      </c>
      <c r="AD341" s="1">
        <v>1622.4</v>
      </c>
      <c r="AE341" s="1">
        <v>37612.800000000003</v>
      </c>
      <c r="AF341" s="1"/>
    </row>
    <row r="342" spans="2:32" x14ac:dyDescent="0.25">
      <c r="B342" s="1">
        <v>36400</v>
      </c>
      <c r="C342" s="2">
        <v>44651</v>
      </c>
      <c r="D342" s="1">
        <v>17</v>
      </c>
      <c r="E342" s="1">
        <v>8</v>
      </c>
      <c r="F342" s="1">
        <v>15</v>
      </c>
      <c r="G342" s="1">
        <v>27.89</v>
      </c>
      <c r="H342" s="1">
        <v>720.05</v>
      </c>
      <c r="I342" s="1">
        <v>111.04999999999995</v>
      </c>
      <c r="J342" s="1">
        <v>3675</v>
      </c>
      <c r="K342" s="1">
        <v>2675</v>
      </c>
      <c r="L342" s="1">
        <v>25</v>
      </c>
      <c r="M342" s="1">
        <v>692.3</v>
      </c>
      <c r="N342" s="1">
        <v>25</v>
      </c>
      <c r="O342" s="1">
        <v>739.95</v>
      </c>
      <c r="P342" s="1">
        <v>37612.800000000003</v>
      </c>
      <c r="Q342" s="1">
        <v>36400</v>
      </c>
      <c r="R342" s="2">
        <v>44651</v>
      </c>
      <c r="S342" s="1">
        <v>1</v>
      </c>
      <c r="T342" s="1">
        <v>0</v>
      </c>
      <c r="U342" s="1">
        <v>1</v>
      </c>
      <c r="V342" s="1">
        <v>19.899999999999999</v>
      </c>
      <c r="W342" s="1">
        <v>1972.95</v>
      </c>
      <c r="X342" s="1">
        <v>-112.20000000000005</v>
      </c>
      <c r="Y342" s="1">
        <v>3225</v>
      </c>
      <c r="Z342" s="1">
        <v>4200</v>
      </c>
      <c r="AA342" s="1">
        <v>25</v>
      </c>
      <c r="AB342" s="1">
        <v>2035.25</v>
      </c>
      <c r="AC342" s="1">
        <v>25</v>
      </c>
      <c r="AD342" s="1">
        <v>2082</v>
      </c>
      <c r="AE342" s="1">
        <v>37612.800000000003</v>
      </c>
      <c r="AF342" s="1"/>
    </row>
    <row r="343" spans="2:32" x14ac:dyDescent="0.25">
      <c r="B343" s="1">
        <v>36500</v>
      </c>
      <c r="C343" s="2">
        <v>44630</v>
      </c>
      <c r="D343" s="1">
        <v>70</v>
      </c>
      <c r="E343" s="1">
        <v>54</v>
      </c>
      <c r="F343" s="1">
        <v>190</v>
      </c>
      <c r="G343" s="1">
        <v>31.34</v>
      </c>
      <c r="H343" s="1">
        <v>533.25</v>
      </c>
      <c r="I343" s="1">
        <v>28.899999999999977</v>
      </c>
      <c r="J343" s="1">
        <v>5900</v>
      </c>
      <c r="K343" s="1">
        <v>5050</v>
      </c>
      <c r="L343" s="1">
        <v>25</v>
      </c>
      <c r="M343" s="1">
        <v>502.9</v>
      </c>
      <c r="N343" s="1">
        <v>75</v>
      </c>
      <c r="O343" s="1">
        <v>530.25</v>
      </c>
      <c r="P343" s="1">
        <v>37612.800000000003</v>
      </c>
      <c r="Q343" s="1">
        <v>36500</v>
      </c>
      <c r="R343" s="2">
        <v>44630</v>
      </c>
      <c r="S343" s="1">
        <v>22</v>
      </c>
      <c r="T343" s="1">
        <v>21</v>
      </c>
      <c r="U343" s="1">
        <v>65</v>
      </c>
      <c r="V343" s="1">
        <v>27.82</v>
      </c>
      <c r="W343" s="1">
        <v>1709.1</v>
      </c>
      <c r="X343" s="1">
        <v>-98.200000000000045</v>
      </c>
      <c r="Y343" s="1">
        <v>1650</v>
      </c>
      <c r="Z343" s="1">
        <v>3050</v>
      </c>
      <c r="AA343" s="1">
        <v>25</v>
      </c>
      <c r="AB343" s="1">
        <v>529.6</v>
      </c>
      <c r="AC343" s="1">
        <v>250</v>
      </c>
      <c r="AD343" s="1">
        <v>1750.8</v>
      </c>
      <c r="AE343" s="1">
        <v>37612.800000000003</v>
      </c>
      <c r="AF343" s="1"/>
    </row>
    <row r="344" spans="2:32" x14ac:dyDescent="0.25">
      <c r="B344" s="1">
        <v>36500</v>
      </c>
      <c r="C344" s="2">
        <v>44644</v>
      </c>
      <c r="D344" s="1">
        <v>3</v>
      </c>
      <c r="E344" s="1">
        <v>2</v>
      </c>
      <c r="F344" s="1">
        <v>5</v>
      </c>
      <c r="G344" s="1">
        <v>26</v>
      </c>
      <c r="H344" s="1">
        <v>590.75</v>
      </c>
      <c r="I344" s="1">
        <v>38.350000000000023</v>
      </c>
      <c r="J344" s="1">
        <v>1275</v>
      </c>
      <c r="K344" s="1">
        <v>450</v>
      </c>
      <c r="L344" s="1">
        <v>400</v>
      </c>
      <c r="M344" s="1">
        <v>650.65</v>
      </c>
      <c r="N344" s="1">
        <v>50</v>
      </c>
      <c r="O344" s="1">
        <v>733.45</v>
      </c>
      <c r="P344" s="1">
        <v>37612.800000000003</v>
      </c>
      <c r="Q344" s="1">
        <v>0</v>
      </c>
      <c r="R344" s="2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/>
    </row>
    <row r="345" spans="2:32" x14ac:dyDescent="0.25">
      <c r="B345" s="1">
        <v>36500</v>
      </c>
      <c r="C345" s="2">
        <v>44651</v>
      </c>
      <c r="D345" s="1">
        <v>2909</v>
      </c>
      <c r="E345" s="1">
        <v>51</v>
      </c>
      <c r="F345" s="1">
        <v>3460</v>
      </c>
      <c r="G345" s="1">
        <v>28.53</v>
      </c>
      <c r="H345" s="1">
        <v>756.25</v>
      </c>
      <c r="I345" s="1">
        <v>20.899999999999977</v>
      </c>
      <c r="J345" s="1">
        <v>12950</v>
      </c>
      <c r="K345" s="1">
        <v>9900</v>
      </c>
      <c r="L345" s="1">
        <v>25</v>
      </c>
      <c r="M345" s="1">
        <v>753.25</v>
      </c>
      <c r="N345" s="1">
        <v>25</v>
      </c>
      <c r="O345" s="1">
        <v>764.2</v>
      </c>
      <c r="P345" s="1">
        <v>37612.800000000003</v>
      </c>
      <c r="Q345" s="1">
        <v>36500</v>
      </c>
      <c r="R345" s="2">
        <v>44651</v>
      </c>
      <c r="S345" s="1">
        <v>575</v>
      </c>
      <c r="T345" s="1">
        <v>144</v>
      </c>
      <c r="U345" s="1">
        <v>387</v>
      </c>
      <c r="V345" s="1">
        <v>21.62</v>
      </c>
      <c r="W345" s="1">
        <v>1994.75</v>
      </c>
      <c r="X345" s="1">
        <v>145.54999999999995</v>
      </c>
      <c r="Y345" s="1">
        <v>5225</v>
      </c>
      <c r="Z345" s="1">
        <v>4850</v>
      </c>
      <c r="AA345" s="1">
        <v>200</v>
      </c>
      <c r="AB345" s="1">
        <v>1975.25</v>
      </c>
      <c r="AC345" s="1">
        <v>25</v>
      </c>
      <c r="AD345" s="1">
        <v>1989.7</v>
      </c>
      <c r="AE345" s="1">
        <v>37612.800000000003</v>
      </c>
      <c r="AF345" s="1"/>
    </row>
    <row r="346" spans="2:32" x14ac:dyDescent="0.25">
      <c r="B346" s="1">
        <v>36500</v>
      </c>
      <c r="C346" s="2">
        <v>44679</v>
      </c>
      <c r="D346" s="1">
        <v>136</v>
      </c>
      <c r="E346" s="1">
        <v>37</v>
      </c>
      <c r="F346" s="1">
        <v>96</v>
      </c>
      <c r="G346" s="1">
        <v>26.82</v>
      </c>
      <c r="H346" s="1">
        <v>970.85</v>
      </c>
      <c r="I346" s="1">
        <v>38.550000000000068</v>
      </c>
      <c r="J346" s="1">
        <v>3125</v>
      </c>
      <c r="K346" s="1">
        <v>2475</v>
      </c>
      <c r="L346" s="1">
        <v>25</v>
      </c>
      <c r="M346" s="1">
        <v>960.35</v>
      </c>
      <c r="N346" s="1">
        <v>25</v>
      </c>
      <c r="O346" s="1">
        <v>984.1</v>
      </c>
      <c r="P346" s="1">
        <v>37612.800000000003</v>
      </c>
      <c r="Q346" s="1">
        <v>36500</v>
      </c>
      <c r="R346" s="2">
        <v>44679</v>
      </c>
      <c r="S346" s="1">
        <v>30</v>
      </c>
      <c r="T346" s="1">
        <v>-3</v>
      </c>
      <c r="U346" s="1">
        <v>11</v>
      </c>
      <c r="V346" s="1">
        <v>22.07</v>
      </c>
      <c r="W346" s="1">
        <v>2461.4499999999998</v>
      </c>
      <c r="X346" s="1">
        <v>166.19999999999982</v>
      </c>
      <c r="Y346" s="1">
        <v>1800</v>
      </c>
      <c r="Z346" s="1">
        <v>3475</v>
      </c>
      <c r="AA346" s="1">
        <v>25</v>
      </c>
      <c r="AB346" s="1">
        <v>2336.85</v>
      </c>
      <c r="AC346" s="1">
        <v>25</v>
      </c>
      <c r="AD346" s="1">
        <v>2400</v>
      </c>
      <c r="AE346" s="1">
        <v>37612.800000000003</v>
      </c>
      <c r="AF346" s="1"/>
    </row>
    <row r="347" spans="2:32" x14ac:dyDescent="0.25">
      <c r="B347" s="1">
        <v>36500</v>
      </c>
      <c r="C347" s="2">
        <v>44623</v>
      </c>
      <c r="D347" s="1">
        <v>2109</v>
      </c>
      <c r="E347" s="1">
        <v>464</v>
      </c>
      <c r="F347" s="1">
        <v>13317</v>
      </c>
      <c r="G347" s="1">
        <v>31.72</v>
      </c>
      <c r="H347" s="1">
        <v>369.55</v>
      </c>
      <c r="I347" s="1">
        <v>-24.399999999999977</v>
      </c>
      <c r="J347" s="1">
        <v>22050</v>
      </c>
      <c r="K347" s="1">
        <v>14075</v>
      </c>
      <c r="L347" s="1">
        <v>150</v>
      </c>
      <c r="M347" s="1">
        <v>367.35</v>
      </c>
      <c r="N347" s="1">
        <v>25</v>
      </c>
      <c r="O347" s="1">
        <v>369.5</v>
      </c>
      <c r="P347" s="1">
        <v>37612.800000000003</v>
      </c>
      <c r="Q347" s="1">
        <v>36500</v>
      </c>
      <c r="R347" s="2">
        <v>44623</v>
      </c>
      <c r="S347" s="1">
        <v>111</v>
      </c>
      <c r="T347" s="1">
        <v>75</v>
      </c>
      <c r="U347" s="1">
        <v>173</v>
      </c>
      <c r="V347" s="1">
        <v>28.33</v>
      </c>
      <c r="W347" s="1">
        <v>1540</v>
      </c>
      <c r="X347" s="1">
        <v>78.549999999999955</v>
      </c>
      <c r="Y347" s="1">
        <v>16825</v>
      </c>
      <c r="Z347" s="1">
        <v>8350</v>
      </c>
      <c r="AA347" s="1">
        <v>25</v>
      </c>
      <c r="AB347" s="1">
        <v>1479.15</v>
      </c>
      <c r="AC347" s="1">
        <v>25</v>
      </c>
      <c r="AD347" s="1">
        <v>1554.9</v>
      </c>
      <c r="AE347" s="1">
        <v>37612.800000000003</v>
      </c>
      <c r="AF347" s="1"/>
    </row>
    <row r="348" spans="2:32" x14ac:dyDescent="0.25">
      <c r="B348" s="1">
        <v>36500</v>
      </c>
      <c r="C348" s="2">
        <v>44616</v>
      </c>
      <c r="D348" s="1">
        <v>31614</v>
      </c>
      <c r="E348" s="1">
        <v>9791</v>
      </c>
      <c r="F348" s="1">
        <v>684473</v>
      </c>
      <c r="G348" s="1">
        <v>33.909999999999997</v>
      </c>
      <c r="H348" s="1">
        <v>187.75</v>
      </c>
      <c r="I348" s="1">
        <v>-59.5</v>
      </c>
      <c r="J348" s="1">
        <v>58925</v>
      </c>
      <c r="K348" s="1">
        <v>87950</v>
      </c>
      <c r="L348" s="1">
        <v>100</v>
      </c>
      <c r="M348" s="1">
        <v>187.75</v>
      </c>
      <c r="N348" s="1">
        <v>25</v>
      </c>
      <c r="O348" s="1">
        <v>188.15</v>
      </c>
      <c r="P348" s="1">
        <v>37612.800000000003</v>
      </c>
      <c r="Q348" s="1">
        <v>36500</v>
      </c>
      <c r="R348" s="2">
        <v>44616</v>
      </c>
      <c r="S348" s="1">
        <v>1887</v>
      </c>
      <c r="T348" s="1">
        <v>-47</v>
      </c>
      <c r="U348" s="1">
        <v>6156</v>
      </c>
      <c r="V348" s="1">
        <v>27.58</v>
      </c>
      <c r="W348" s="1">
        <v>1281</v>
      </c>
      <c r="X348" s="1">
        <v>50.650000000000091</v>
      </c>
      <c r="Y348" s="1">
        <v>38625</v>
      </c>
      <c r="Z348" s="1">
        <v>15750</v>
      </c>
      <c r="AA348" s="1">
        <v>75</v>
      </c>
      <c r="AB348" s="1">
        <v>1289.5</v>
      </c>
      <c r="AC348" s="1">
        <v>100</v>
      </c>
      <c r="AD348" s="1">
        <v>1293.8499999999999</v>
      </c>
      <c r="AE348" s="1">
        <v>37612.800000000003</v>
      </c>
      <c r="AF348" s="1"/>
    </row>
    <row r="349" spans="2:32" x14ac:dyDescent="0.25">
      <c r="B349" s="1">
        <v>36500</v>
      </c>
      <c r="C349" s="2">
        <v>44637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4525</v>
      </c>
      <c r="K349" s="1">
        <v>1450</v>
      </c>
      <c r="L349" s="1">
        <v>25</v>
      </c>
      <c r="M349" s="1">
        <v>301.14999999999998</v>
      </c>
      <c r="N349" s="1">
        <v>50</v>
      </c>
      <c r="O349" s="1">
        <v>1165.9000000000001</v>
      </c>
      <c r="P349" s="1">
        <v>37612.800000000003</v>
      </c>
      <c r="Q349" s="1">
        <v>36500</v>
      </c>
      <c r="R349" s="2">
        <v>44637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1175</v>
      </c>
      <c r="AA349" s="1">
        <v>0</v>
      </c>
      <c r="AB349" s="1">
        <v>0</v>
      </c>
      <c r="AC349" s="1">
        <v>1175</v>
      </c>
      <c r="AD349" s="1">
        <v>3299.8</v>
      </c>
      <c r="AE349" s="1">
        <v>37612.800000000003</v>
      </c>
      <c r="AF349" s="1"/>
    </row>
    <row r="350" spans="2:32" x14ac:dyDescent="0.25">
      <c r="B350" s="1">
        <v>36600</v>
      </c>
      <c r="C350" s="2">
        <v>44630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4925</v>
      </c>
      <c r="K350" s="1">
        <v>3700</v>
      </c>
      <c r="L350" s="1">
        <v>25</v>
      </c>
      <c r="M350" s="1">
        <v>450</v>
      </c>
      <c r="N350" s="1">
        <v>25</v>
      </c>
      <c r="O350" s="1">
        <v>906.9</v>
      </c>
      <c r="P350" s="1">
        <v>37612.800000000003</v>
      </c>
      <c r="Q350" s="1">
        <v>36600</v>
      </c>
      <c r="R350" s="2">
        <v>44630</v>
      </c>
      <c r="S350" s="1">
        <v>0</v>
      </c>
      <c r="T350" s="1">
        <v>0</v>
      </c>
      <c r="U350" s="1">
        <v>0</v>
      </c>
      <c r="V350" s="1">
        <v>25.21</v>
      </c>
      <c r="W350" s="1">
        <v>1588.05</v>
      </c>
      <c r="X350" s="1">
        <v>-952.10000000000014</v>
      </c>
      <c r="Y350" s="1">
        <v>2550</v>
      </c>
      <c r="Z350" s="1">
        <v>2775</v>
      </c>
      <c r="AA350" s="1">
        <v>50</v>
      </c>
      <c r="AB350" s="1">
        <v>945.45</v>
      </c>
      <c r="AC350" s="1">
        <v>25</v>
      </c>
      <c r="AD350" s="1">
        <v>1681.95</v>
      </c>
      <c r="AE350" s="1">
        <v>37612.800000000003</v>
      </c>
      <c r="AF350" s="1"/>
    </row>
    <row r="351" spans="2:32" x14ac:dyDescent="0.25">
      <c r="B351" s="1">
        <v>36600</v>
      </c>
      <c r="C351" s="2">
        <v>44637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2450</v>
      </c>
      <c r="K351" s="1">
        <v>0</v>
      </c>
      <c r="L351" s="1">
        <v>100</v>
      </c>
      <c r="M351" s="1">
        <v>251</v>
      </c>
      <c r="N351" s="1">
        <v>0</v>
      </c>
      <c r="O351" s="1">
        <v>0</v>
      </c>
      <c r="P351" s="1">
        <v>37612.800000000003</v>
      </c>
      <c r="Q351" s="1">
        <v>36600</v>
      </c>
      <c r="R351" s="2">
        <v>44637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1175</v>
      </c>
      <c r="AA351" s="1">
        <v>0</v>
      </c>
      <c r="AB351" s="1">
        <v>0</v>
      </c>
      <c r="AC351" s="1">
        <v>1175</v>
      </c>
      <c r="AD351" s="1">
        <v>3236.4</v>
      </c>
      <c r="AE351" s="1">
        <v>37612.800000000003</v>
      </c>
      <c r="AF351" s="1"/>
    </row>
    <row r="352" spans="2:32" x14ac:dyDescent="0.25">
      <c r="B352" s="1">
        <v>36600</v>
      </c>
      <c r="C352" s="2">
        <v>44616</v>
      </c>
      <c r="D352" s="1">
        <v>7629</v>
      </c>
      <c r="E352" s="1">
        <v>5475</v>
      </c>
      <c r="F352" s="1">
        <v>170105</v>
      </c>
      <c r="G352" s="1">
        <v>33.520000000000003</v>
      </c>
      <c r="H352" s="1">
        <v>205.8</v>
      </c>
      <c r="I352" s="1">
        <v>-57.050000000000011</v>
      </c>
      <c r="J352" s="1">
        <v>40825</v>
      </c>
      <c r="K352" s="1">
        <v>43175</v>
      </c>
      <c r="L352" s="1">
        <v>125</v>
      </c>
      <c r="M352" s="1">
        <v>205.8</v>
      </c>
      <c r="N352" s="1">
        <v>75</v>
      </c>
      <c r="O352" s="1">
        <v>206.6</v>
      </c>
      <c r="P352" s="1">
        <v>37612.800000000003</v>
      </c>
      <c r="Q352" s="1">
        <v>36600</v>
      </c>
      <c r="R352" s="2">
        <v>44616</v>
      </c>
      <c r="S352" s="1">
        <v>473</v>
      </c>
      <c r="T352" s="1">
        <v>316</v>
      </c>
      <c r="U352" s="1">
        <v>884</v>
      </c>
      <c r="V352" s="1">
        <v>26.62</v>
      </c>
      <c r="W352" s="1">
        <v>1204.45</v>
      </c>
      <c r="X352" s="1">
        <v>20.150000000000091</v>
      </c>
      <c r="Y352" s="1">
        <v>26100</v>
      </c>
      <c r="Z352" s="1">
        <v>10100</v>
      </c>
      <c r="AA352" s="1">
        <v>25</v>
      </c>
      <c r="AB352" s="1">
        <v>1206.5</v>
      </c>
      <c r="AC352" s="1">
        <v>25</v>
      </c>
      <c r="AD352" s="1">
        <v>1213.9000000000001</v>
      </c>
      <c r="AE352" s="1">
        <v>37612.800000000003</v>
      </c>
      <c r="AF352" s="1"/>
    </row>
    <row r="353" spans="2:32" x14ac:dyDescent="0.25">
      <c r="B353" s="1">
        <v>36600</v>
      </c>
      <c r="C353" s="2">
        <v>44679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37612.800000000003</v>
      </c>
      <c r="Q353" s="1">
        <v>36600</v>
      </c>
      <c r="R353" s="2">
        <v>44679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100</v>
      </c>
      <c r="Z353" s="1">
        <v>1175</v>
      </c>
      <c r="AA353" s="1">
        <v>100</v>
      </c>
      <c r="AB353" s="1">
        <v>1551</v>
      </c>
      <c r="AC353" s="1">
        <v>1175</v>
      </c>
      <c r="AD353" s="1">
        <v>2745.65</v>
      </c>
      <c r="AE353" s="1">
        <v>37612.800000000003</v>
      </c>
      <c r="AF353" s="1"/>
    </row>
    <row r="354" spans="2:32" x14ac:dyDescent="0.25">
      <c r="B354" s="1">
        <v>36600</v>
      </c>
      <c r="C354" s="2">
        <v>44623</v>
      </c>
      <c r="D354" s="1">
        <v>105</v>
      </c>
      <c r="E354" s="1">
        <v>70</v>
      </c>
      <c r="F354" s="1">
        <v>524</v>
      </c>
      <c r="G354" s="1">
        <v>31.43</v>
      </c>
      <c r="H354" s="1">
        <v>387.65</v>
      </c>
      <c r="I354" s="1">
        <v>-30.75</v>
      </c>
      <c r="J354" s="1">
        <v>14525</v>
      </c>
      <c r="K354" s="1">
        <v>8600</v>
      </c>
      <c r="L354" s="1">
        <v>75</v>
      </c>
      <c r="M354" s="1">
        <v>379.95</v>
      </c>
      <c r="N354" s="1">
        <v>100</v>
      </c>
      <c r="O354" s="1">
        <v>398.4</v>
      </c>
      <c r="P354" s="1">
        <v>37612.800000000003</v>
      </c>
      <c r="Q354" s="1">
        <v>36600</v>
      </c>
      <c r="R354" s="2">
        <v>44623</v>
      </c>
      <c r="S354" s="1">
        <v>9</v>
      </c>
      <c r="T354" s="1">
        <v>7</v>
      </c>
      <c r="U354" s="1">
        <v>12</v>
      </c>
      <c r="V354" s="1">
        <v>30.07</v>
      </c>
      <c r="W354" s="1">
        <v>1510.6</v>
      </c>
      <c r="X354" s="1">
        <v>-41.300000000000182</v>
      </c>
      <c r="Y354" s="1">
        <v>5900</v>
      </c>
      <c r="Z354" s="1">
        <v>3750</v>
      </c>
      <c r="AA354" s="1">
        <v>25</v>
      </c>
      <c r="AB354" s="1">
        <v>1376.7</v>
      </c>
      <c r="AC354" s="1">
        <v>250</v>
      </c>
      <c r="AD354" s="1">
        <v>1482.4</v>
      </c>
      <c r="AE354" s="1">
        <v>37612.800000000003</v>
      </c>
      <c r="AF354" s="1"/>
    </row>
    <row r="355" spans="2:32" x14ac:dyDescent="0.25">
      <c r="B355" s="1">
        <v>36600</v>
      </c>
      <c r="C355" s="2">
        <v>44651</v>
      </c>
      <c r="D355" s="1">
        <v>66</v>
      </c>
      <c r="E355" s="1">
        <v>-2</v>
      </c>
      <c r="F355" s="1">
        <v>3</v>
      </c>
      <c r="G355" s="1">
        <v>26.5</v>
      </c>
      <c r="H355" s="1">
        <v>786.75</v>
      </c>
      <c r="I355" s="1">
        <v>54.649999999999977</v>
      </c>
      <c r="J355" s="1">
        <v>3550</v>
      </c>
      <c r="K355" s="1">
        <v>2350</v>
      </c>
      <c r="L355" s="1">
        <v>25</v>
      </c>
      <c r="M355" s="1">
        <v>778.25</v>
      </c>
      <c r="N355" s="1">
        <v>25</v>
      </c>
      <c r="O355" s="1">
        <v>806.15</v>
      </c>
      <c r="P355" s="1">
        <v>37612.800000000003</v>
      </c>
      <c r="Q355" s="1">
        <v>36600</v>
      </c>
      <c r="R355" s="2">
        <v>44651</v>
      </c>
      <c r="S355" s="1">
        <v>4</v>
      </c>
      <c r="T355" s="1">
        <v>0</v>
      </c>
      <c r="U355" s="1">
        <v>1</v>
      </c>
      <c r="V355" s="1">
        <v>21.97</v>
      </c>
      <c r="W355" s="1">
        <v>1919.45</v>
      </c>
      <c r="X355" s="1">
        <v>1.3500000000001364</v>
      </c>
      <c r="Y355" s="1">
        <v>2750</v>
      </c>
      <c r="Z355" s="1">
        <v>3075</v>
      </c>
      <c r="AA355" s="1">
        <v>25</v>
      </c>
      <c r="AB355" s="1">
        <v>1889.6</v>
      </c>
      <c r="AC355" s="1">
        <v>25</v>
      </c>
      <c r="AD355" s="1">
        <v>1942.9</v>
      </c>
      <c r="AE355" s="1">
        <v>37612.800000000003</v>
      </c>
      <c r="AF355" s="1"/>
    </row>
    <row r="356" spans="2:32" x14ac:dyDescent="0.25">
      <c r="B356" s="1">
        <v>36700</v>
      </c>
      <c r="C356" s="2">
        <v>44623</v>
      </c>
      <c r="D356" s="1">
        <v>196</v>
      </c>
      <c r="E356" s="1">
        <v>143</v>
      </c>
      <c r="F356" s="1">
        <v>1505</v>
      </c>
      <c r="G356" s="1">
        <v>31.55</v>
      </c>
      <c r="H356" s="1">
        <v>414.65</v>
      </c>
      <c r="I356" s="1">
        <v>-37.850000000000023</v>
      </c>
      <c r="J356" s="1">
        <v>14475</v>
      </c>
      <c r="K356" s="1">
        <v>8775</v>
      </c>
      <c r="L356" s="1">
        <v>50</v>
      </c>
      <c r="M356" s="1">
        <v>407</v>
      </c>
      <c r="N356" s="1">
        <v>50</v>
      </c>
      <c r="O356" s="1">
        <v>422.2</v>
      </c>
      <c r="P356" s="1">
        <v>37612.800000000003</v>
      </c>
      <c r="Q356" s="1">
        <v>36700</v>
      </c>
      <c r="R356" s="2">
        <v>44623</v>
      </c>
      <c r="S356" s="1">
        <v>12</v>
      </c>
      <c r="T356" s="1">
        <v>5</v>
      </c>
      <c r="U356" s="1">
        <v>35</v>
      </c>
      <c r="V356" s="1">
        <v>24.25</v>
      </c>
      <c r="W356" s="1">
        <v>1350.75</v>
      </c>
      <c r="X356" s="1">
        <v>-80.549999999999955</v>
      </c>
      <c r="Y356" s="1">
        <v>6150</v>
      </c>
      <c r="Z356" s="1">
        <v>2675</v>
      </c>
      <c r="AA356" s="1">
        <v>25</v>
      </c>
      <c r="AB356" s="1">
        <v>1337.1</v>
      </c>
      <c r="AC356" s="1">
        <v>25</v>
      </c>
      <c r="AD356" s="1">
        <v>1371.3</v>
      </c>
      <c r="AE356" s="1">
        <v>37612.800000000003</v>
      </c>
      <c r="AF356" s="1"/>
    </row>
    <row r="357" spans="2:32" x14ac:dyDescent="0.25">
      <c r="B357" s="1">
        <v>36700</v>
      </c>
      <c r="C357" s="2">
        <v>44637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1300</v>
      </c>
      <c r="K357" s="1">
        <v>0</v>
      </c>
      <c r="L357" s="1">
        <v>25</v>
      </c>
      <c r="M357" s="1">
        <v>251.3</v>
      </c>
      <c r="N357" s="1">
        <v>0</v>
      </c>
      <c r="O357" s="1">
        <v>0</v>
      </c>
      <c r="P357" s="1">
        <v>37612.800000000003</v>
      </c>
      <c r="Q357" s="1">
        <v>36700</v>
      </c>
      <c r="R357" s="2">
        <v>44637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25</v>
      </c>
      <c r="Z357" s="1">
        <v>1175</v>
      </c>
      <c r="AA357" s="1">
        <v>25</v>
      </c>
      <c r="AB357" s="1">
        <v>1163.7</v>
      </c>
      <c r="AC357" s="1">
        <v>1175</v>
      </c>
      <c r="AD357" s="1">
        <v>3132.95</v>
      </c>
      <c r="AE357" s="1">
        <v>37612.800000000003</v>
      </c>
      <c r="AF357" s="1"/>
    </row>
    <row r="358" spans="2:32" x14ac:dyDescent="0.25">
      <c r="B358" s="1">
        <v>36700</v>
      </c>
      <c r="C358" s="2">
        <v>44651</v>
      </c>
      <c r="D358" s="1">
        <v>104</v>
      </c>
      <c r="E358" s="1">
        <v>24</v>
      </c>
      <c r="F358" s="1">
        <v>44</v>
      </c>
      <c r="G358" s="1">
        <v>27.55</v>
      </c>
      <c r="H358" s="1">
        <v>809.55</v>
      </c>
      <c r="I358" s="1">
        <v>119.54999999999995</v>
      </c>
      <c r="J358" s="1">
        <v>3575</v>
      </c>
      <c r="K358" s="1">
        <v>2725</v>
      </c>
      <c r="L358" s="1">
        <v>25</v>
      </c>
      <c r="M358" s="1">
        <v>799.65</v>
      </c>
      <c r="N358" s="1">
        <v>25</v>
      </c>
      <c r="O358" s="1">
        <v>833.45</v>
      </c>
      <c r="P358" s="1">
        <v>37612.800000000003</v>
      </c>
      <c r="Q358" s="1">
        <v>36700</v>
      </c>
      <c r="R358" s="2">
        <v>44651</v>
      </c>
      <c r="S358" s="1">
        <v>2</v>
      </c>
      <c r="T358" s="1">
        <v>0</v>
      </c>
      <c r="U358" s="1">
        <v>2</v>
      </c>
      <c r="V358" s="1">
        <v>23.66</v>
      </c>
      <c r="W358" s="1">
        <v>1927.65</v>
      </c>
      <c r="X358" s="1">
        <v>199.10000000000014</v>
      </c>
      <c r="Y358" s="1">
        <v>2450</v>
      </c>
      <c r="Z358" s="1">
        <v>4725</v>
      </c>
      <c r="AA358" s="1">
        <v>25</v>
      </c>
      <c r="AB358" s="1">
        <v>1830.6</v>
      </c>
      <c r="AC358" s="1">
        <v>25</v>
      </c>
      <c r="AD358" s="1">
        <v>1876.7</v>
      </c>
      <c r="AE358" s="1">
        <v>37612.800000000003</v>
      </c>
      <c r="AF358" s="1"/>
    </row>
    <row r="359" spans="2:32" x14ac:dyDescent="0.25">
      <c r="B359" s="1">
        <v>36700</v>
      </c>
      <c r="C359" s="2">
        <v>44679</v>
      </c>
      <c r="D359" s="1">
        <v>57</v>
      </c>
      <c r="E359" s="1">
        <v>51</v>
      </c>
      <c r="F359" s="1">
        <v>63</v>
      </c>
      <c r="G359" s="1">
        <v>26.59</v>
      </c>
      <c r="H359" s="1">
        <v>1025</v>
      </c>
      <c r="I359" s="1">
        <v>325</v>
      </c>
      <c r="J359" s="1">
        <v>900</v>
      </c>
      <c r="K359" s="1">
        <v>550</v>
      </c>
      <c r="L359" s="1">
        <v>25</v>
      </c>
      <c r="M359" s="1">
        <v>882.55</v>
      </c>
      <c r="N359" s="1">
        <v>25</v>
      </c>
      <c r="O359" s="1">
        <v>1033.3</v>
      </c>
      <c r="P359" s="1">
        <v>37612.800000000003</v>
      </c>
      <c r="Q359" s="1">
        <v>36700</v>
      </c>
      <c r="R359" s="2">
        <v>44679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1300</v>
      </c>
      <c r="Z359" s="1">
        <v>2375</v>
      </c>
      <c r="AA359" s="1">
        <v>1200</v>
      </c>
      <c r="AB359" s="1">
        <v>1658.8</v>
      </c>
      <c r="AC359" s="1">
        <v>1175</v>
      </c>
      <c r="AD359" s="1">
        <v>2580.75</v>
      </c>
      <c r="AE359" s="1">
        <v>37612.800000000003</v>
      </c>
      <c r="AF359" s="1"/>
    </row>
    <row r="360" spans="2:32" x14ac:dyDescent="0.25">
      <c r="B360" s="1">
        <v>36700</v>
      </c>
      <c r="C360" s="2">
        <v>44616</v>
      </c>
      <c r="D360" s="1">
        <v>7221</v>
      </c>
      <c r="E360" s="1">
        <v>4071</v>
      </c>
      <c r="F360" s="1">
        <v>204973</v>
      </c>
      <c r="G360" s="1">
        <v>33.17</v>
      </c>
      <c r="H360" s="1">
        <v>222.55</v>
      </c>
      <c r="I360" s="1">
        <v>-64.949999999999989</v>
      </c>
      <c r="J360" s="1">
        <v>38475</v>
      </c>
      <c r="K360" s="1">
        <v>41650</v>
      </c>
      <c r="L360" s="1">
        <v>25</v>
      </c>
      <c r="M360" s="1">
        <v>222.65</v>
      </c>
      <c r="N360" s="1">
        <v>25</v>
      </c>
      <c r="O360" s="1">
        <v>223.6</v>
      </c>
      <c r="P360" s="1">
        <v>37612.800000000003</v>
      </c>
      <c r="Q360" s="1">
        <v>36700</v>
      </c>
      <c r="R360" s="2">
        <v>44616</v>
      </c>
      <c r="S360" s="1">
        <v>434</v>
      </c>
      <c r="T360" s="1">
        <v>152</v>
      </c>
      <c r="U360" s="1">
        <v>2985</v>
      </c>
      <c r="V360" s="1">
        <v>26.58</v>
      </c>
      <c r="W360" s="1">
        <v>1120</v>
      </c>
      <c r="X360" s="1">
        <v>50</v>
      </c>
      <c r="Y360" s="1">
        <v>59425</v>
      </c>
      <c r="Z360" s="1">
        <v>12475</v>
      </c>
      <c r="AA360" s="1">
        <v>50</v>
      </c>
      <c r="AB360" s="1">
        <v>1126.6500000000001</v>
      </c>
      <c r="AC360" s="1">
        <v>25</v>
      </c>
      <c r="AD360" s="1">
        <v>1130.45</v>
      </c>
      <c r="AE360" s="1">
        <v>37612.800000000003</v>
      </c>
      <c r="AF360" s="1"/>
    </row>
    <row r="361" spans="2:32" x14ac:dyDescent="0.25">
      <c r="B361" s="1">
        <v>36700</v>
      </c>
      <c r="C361" s="2">
        <v>44630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6025</v>
      </c>
      <c r="K361" s="1">
        <v>3700</v>
      </c>
      <c r="L361" s="1">
        <v>25</v>
      </c>
      <c r="M361" s="1">
        <v>464.4</v>
      </c>
      <c r="N361" s="1">
        <v>25</v>
      </c>
      <c r="O361" s="1">
        <v>644.79999999999995</v>
      </c>
      <c r="P361" s="1">
        <v>37612.800000000003</v>
      </c>
      <c r="Q361" s="1">
        <v>36700</v>
      </c>
      <c r="R361" s="2">
        <v>44630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1375</v>
      </c>
      <c r="Z361" s="1">
        <v>2450</v>
      </c>
      <c r="AA361" s="1">
        <v>25</v>
      </c>
      <c r="AB361" s="1">
        <v>551.04999999999995</v>
      </c>
      <c r="AC361" s="1">
        <v>1175</v>
      </c>
      <c r="AD361" s="1">
        <v>1909.4</v>
      </c>
      <c r="AE361" s="1">
        <v>37612.800000000003</v>
      </c>
      <c r="AF361" s="1"/>
    </row>
    <row r="362" spans="2:32" x14ac:dyDescent="0.25">
      <c r="B362" s="1">
        <v>36800</v>
      </c>
      <c r="C362" s="2">
        <v>44630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7175</v>
      </c>
      <c r="K362" s="1">
        <v>3675</v>
      </c>
      <c r="L362" s="1">
        <v>75</v>
      </c>
      <c r="M362" s="1">
        <v>511.05</v>
      </c>
      <c r="N362" s="1">
        <v>75</v>
      </c>
      <c r="O362" s="1">
        <v>854.7</v>
      </c>
      <c r="P362" s="1">
        <v>37612.800000000003</v>
      </c>
      <c r="Q362" s="1">
        <v>36800</v>
      </c>
      <c r="R362" s="2">
        <v>44630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3475</v>
      </c>
      <c r="Z362" s="1">
        <v>2750</v>
      </c>
      <c r="AA362" s="1">
        <v>25</v>
      </c>
      <c r="AB362" s="1">
        <v>1233</v>
      </c>
      <c r="AC362" s="1">
        <v>25</v>
      </c>
      <c r="AD362" s="1">
        <v>2390.5</v>
      </c>
      <c r="AE362" s="1">
        <v>37612.800000000003</v>
      </c>
      <c r="AF362" s="1"/>
    </row>
    <row r="363" spans="2:32" x14ac:dyDescent="0.25">
      <c r="B363" s="1">
        <v>36800</v>
      </c>
      <c r="C363" s="2">
        <v>44637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1300</v>
      </c>
      <c r="K363" s="1">
        <v>0</v>
      </c>
      <c r="L363" s="1">
        <v>25</v>
      </c>
      <c r="M363" s="1">
        <v>251.3</v>
      </c>
      <c r="N363" s="1">
        <v>0</v>
      </c>
      <c r="O363" s="1">
        <v>0</v>
      </c>
      <c r="P363" s="1">
        <v>37612.800000000003</v>
      </c>
      <c r="Q363" s="1">
        <v>36800</v>
      </c>
      <c r="R363" s="2">
        <v>44637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25</v>
      </c>
      <c r="Z363" s="1">
        <v>1175</v>
      </c>
      <c r="AA363" s="1">
        <v>25</v>
      </c>
      <c r="AB363" s="1">
        <v>1125.1500000000001</v>
      </c>
      <c r="AC363" s="1">
        <v>1175</v>
      </c>
      <c r="AD363" s="1">
        <v>3029.2</v>
      </c>
      <c r="AE363" s="1">
        <v>37612.800000000003</v>
      </c>
      <c r="AF363" s="1"/>
    </row>
    <row r="364" spans="2:32" x14ac:dyDescent="0.25">
      <c r="B364" s="1">
        <v>36800</v>
      </c>
      <c r="C364" s="2">
        <v>44651</v>
      </c>
      <c r="D364" s="1">
        <v>104</v>
      </c>
      <c r="E364" s="1">
        <v>2</v>
      </c>
      <c r="F364" s="1">
        <v>44</v>
      </c>
      <c r="G364" s="1">
        <v>28</v>
      </c>
      <c r="H364" s="1">
        <v>867.8</v>
      </c>
      <c r="I364" s="1">
        <v>25.299999999999955</v>
      </c>
      <c r="J364" s="1">
        <v>5625</v>
      </c>
      <c r="K364" s="1">
        <v>4050</v>
      </c>
      <c r="L364" s="1">
        <v>25</v>
      </c>
      <c r="M364" s="1">
        <v>823.85</v>
      </c>
      <c r="N364" s="1">
        <v>25</v>
      </c>
      <c r="O364" s="1">
        <v>869.45</v>
      </c>
      <c r="P364" s="1">
        <v>37612.800000000003</v>
      </c>
      <c r="Q364" s="1">
        <v>36800</v>
      </c>
      <c r="R364" s="2">
        <v>44651</v>
      </c>
      <c r="S364" s="1">
        <v>49</v>
      </c>
      <c r="T364" s="1">
        <v>0</v>
      </c>
      <c r="U364" s="1">
        <v>3</v>
      </c>
      <c r="V364" s="1">
        <v>22.5</v>
      </c>
      <c r="W364" s="1">
        <v>1810.8</v>
      </c>
      <c r="X364" s="1">
        <v>183.14999999999986</v>
      </c>
      <c r="Y364" s="1">
        <v>2675</v>
      </c>
      <c r="Z364" s="1">
        <v>4125</v>
      </c>
      <c r="AA364" s="1">
        <v>25</v>
      </c>
      <c r="AB364" s="1">
        <v>1766.2</v>
      </c>
      <c r="AC364" s="1">
        <v>25</v>
      </c>
      <c r="AD364" s="1">
        <v>1809.75</v>
      </c>
      <c r="AE364" s="1">
        <v>37612.800000000003</v>
      </c>
      <c r="AF364" s="1"/>
    </row>
    <row r="365" spans="2:32" x14ac:dyDescent="0.25">
      <c r="B365" s="1">
        <v>0</v>
      </c>
      <c r="C365" s="2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36800</v>
      </c>
      <c r="R365" s="2">
        <v>44679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1425</v>
      </c>
      <c r="AA365" s="1">
        <v>0</v>
      </c>
      <c r="AB365" s="1">
        <v>0</v>
      </c>
      <c r="AC365" s="1">
        <v>250</v>
      </c>
      <c r="AD365" s="1">
        <v>2425.35</v>
      </c>
      <c r="AE365" s="1">
        <v>37612.800000000003</v>
      </c>
      <c r="AF365" s="1"/>
    </row>
    <row r="366" spans="2:32" x14ac:dyDescent="0.25">
      <c r="B366" s="1">
        <v>36800</v>
      </c>
      <c r="C366" s="2">
        <v>44616</v>
      </c>
      <c r="D366" s="1">
        <v>8592</v>
      </c>
      <c r="E366" s="1">
        <v>4724</v>
      </c>
      <c r="F366" s="1">
        <v>317824</v>
      </c>
      <c r="G366" s="1">
        <v>32.75</v>
      </c>
      <c r="H366" s="1">
        <v>244.8</v>
      </c>
      <c r="I366" s="1">
        <v>-67.699999999999989</v>
      </c>
      <c r="J366" s="1">
        <v>35825</v>
      </c>
      <c r="K366" s="1">
        <v>55375</v>
      </c>
      <c r="L366" s="1">
        <v>75</v>
      </c>
      <c r="M366" s="1">
        <v>244.15</v>
      </c>
      <c r="N366" s="1">
        <v>25</v>
      </c>
      <c r="O366" s="1">
        <v>244.7</v>
      </c>
      <c r="P366" s="1">
        <v>37612.800000000003</v>
      </c>
      <c r="Q366" s="1">
        <v>36800</v>
      </c>
      <c r="R366" s="2">
        <v>44616</v>
      </c>
      <c r="S366" s="1">
        <v>898</v>
      </c>
      <c r="T366" s="1">
        <v>229</v>
      </c>
      <c r="U366" s="1">
        <v>3144</v>
      </c>
      <c r="V366" s="1">
        <v>26.89</v>
      </c>
      <c r="W366" s="1">
        <v>1050.8499999999999</v>
      </c>
      <c r="X366" s="1">
        <v>49.749999999999886</v>
      </c>
      <c r="Y366" s="1">
        <v>30475</v>
      </c>
      <c r="Z366" s="1">
        <v>13575</v>
      </c>
      <c r="AA366" s="1">
        <v>25</v>
      </c>
      <c r="AB366" s="1">
        <v>1044.8499999999999</v>
      </c>
      <c r="AC366" s="1">
        <v>25</v>
      </c>
      <c r="AD366" s="1">
        <v>1050.1500000000001</v>
      </c>
      <c r="AE366" s="1">
        <v>37612.800000000003</v>
      </c>
      <c r="AF366" s="1"/>
    </row>
    <row r="367" spans="2:32" x14ac:dyDescent="0.25">
      <c r="B367" s="1">
        <v>36800</v>
      </c>
      <c r="C367" s="2">
        <v>44623</v>
      </c>
      <c r="D367" s="1">
        <v>125</v>
      </c>
      <c r="E367" s="1">
        <v>78</v>
      </c>
      <c r="F367" s="1">
        <v>1678</v>
      </c>
      <c r="G367" s="1">
        <v>31.47</v>
      </c>
      <c r="H367" s="1">
        <v>450.6</v>
      </c>
      <c r="I367" s="1">
        <v>-18.849999999999969</v>
      </c>
      <c r="J367" s="1">
        <v>14775</v>
      </c>
      <c r="K367" s="1">
        <v>9000</v>
      </c>
      <c r="L367" s="1">
        <v>25</v>
      </c>
      <c r="M367" s="1">
        <v>430.4</v>
      </c>
      <c r="N367" s="1">
        <v>25</v>
      </c>
      <c r="O367" s="1">
        <v>447.1</v>
      </c>
      <c r="P367" s="1">
        <v>37612.800000000003</v>
      </c>
      <c r="Q367" s="1">
        <v>36800</v>
      </c>
      <c r="R367" s="2">
        <v>44623</v>
      </c>
      <c r="S367" s="1">
        <v>24</v>
      </c>
      <c r="T367" s="1">
        <v>6</v>
      </c>
      <c r="U367" s="1">
        <v>45</v>
      </c>
      <c r="V367" s="1">
        <v>28.43</v>
      </c>
      <c r="W367" s="1">
        <v>1289</v>
      </c>
      <c r="X367" s="1">
        <v>-153.20000000000005</v>
      </c>
      <c r="Y367" s="1">
        <v>9675</v>
      </c>
      <c r="Z367" s="1">
        <v>5825</v>
      </c>
      <c r="AA367" s="1">
        <v>25</v>
      </c>
      <c r="AB367" s="1">
        <v>1279.8499999999999</v>
      </c>
      <c r="AC367" s="1">
        <v>25</v>
      </c>
      <c r="AD367" s="1">
        <v>1297.45</v>
      </c>
      <c r="AE367" s="1">
        <v>37612.800000000003</v>
      </c>
      <c r="AF367" s="1"/>
    </row>
    <row r="368" spans="2:32" x14ac:dyDescent="0.25">
      <c r="B368" s="1">
        <v>36900</v>
      </c>
      <c r="C368" s="2">
        <v>44623</v>
      </c>
      <c r="D368" s="1">
        <v>252</v>
      </c>
      <c r="E368" s="1">
        <v>173</v>
      </c>
      <c r="F368" s="1">
        <v>1654</v>
      </c>
      <c r="G368" s="1">
        <v>30.99</v>
      </c>
      <c r="H368" s="1">
        <v>464.2</v>
      </c>
      <c r="I368" s="1">
        <v>-57.449999999999989</v>
      </c>
      <c r="J368" s="1">
        <v>16125</v>
      </c>
      <c r="K368" s="1">
        <v>13600</v>
      </c>
      <c r="L368" s="1">
        <v>25</v>
      </c>
      <c r="M368" s="1">
        <v>458.1</v>
      </c>
      <c r="N368" s="1">
        <v>400</v>
      </c>
      <c r="O368" s="1">
        <v>479</v>
      </c>
      <c r="P368" s="1">
        <v>37612.800000000003</v>
      </c>
      <c r="Q368" s="1">
        <v>36900</v>
      </c>
      <c r="R368" s="2">
        <v>44623</v>
      </c>
      <c r="S368" s="1">
        <v>48</v>
      </c>
      <c r="T368" s="1">
        <v>29</v>
      </c>
      <c r="U368" s="1">
        <v>215</v>
      </c>
      <c r="V368" s="1">
        <v>26.52</v>
      </c>
      <c r="W368" s="1">
        <v>1220</v>
      </c>
      <c r="X368" s="1">
        <v>75.299999999999955</v>
      </c>
      <c r="Y368" s="1">
        <v>10075</v>
      </c>
      <c r="Z368" s="1">
        <v>8675</v>
      </c>
      <c r="AA368" s="1">
        <v>25</v>
      </c>
      <c r="AB368" s="1">
        <v>1201.95</v>
      </c>
      <c r="AC368" s="1">
        <v>25</v>
      </c>
      <c r="AD368" s="1">
        <v>1256.6500000000001</v>
      </c>
      <c r="AE368" s="1">
        <v>37612.800000000003</v>
      </c>
      <c r="AF368" s="1"/>
    </row>
    <row r="369" spans="2:32" x14ac:dyDescent="0.25">
      <c r="B369" s="1">
        <v>36900</v>
      </c>
      <c r="C369" s="2">
        <v>44630</v>
      </c>
      <c r="D369" s="1">
        <v>0</v>
      </c>
      <c r="E369" s="1">
        <v>0</v>
      </c>
      <c r="F369" s="1">
        <v>0</v>
      </c>
      <c r="G369" s="1">
        <v>28.26</v>
      </c>
      <c r="H369" s="1">
        <v>599.95000000000005</v>
      </c>
      <c r="I369" s="1">
        <v>-923.85</v>
      </c>
      <c r="J369" s="1">
        <v>4500</v>
      </c>
      <c r="K369" s="1">
        <v>3325</v>
      </c>
      <c r="L369" s="1">
        <v>25</v>
      </c>
      <c r="M369" s="1">
        <v>599.04999999999995</v>
      </c>
      <c r="N369" s="1">
        <v>200</v>
      </c>
      <c r="O369" s="1">
        <v>684.9</v>
      </c>
      <c r="P369" s="1">
        <v>37612.800000000003</v>
      </c>
      <c r="Q369" s="1">
        <v>36900</v>
      </c>
      <c r="R369" s="2">
        <v>44630</v>
      </c>
      <c r="S369" s="1">
        <v>1</v>
      </c>
      <c r="T369" s="1">
        <v>0</v>
      </c>
      <c r="U369" s="1">
        <v>5</v>
      </c>
      <c r="V369" s="1">
        <v>28.42</v>
      </c>
      <c r="W369" s="1">
        <v>1491.2</v>
      </c>
      <c r="X369" s="1">
        <v>240.70000000000005</v>
      </c>
      <c r="Y369" s="1">
        <v>3675</v>
      </c>
      <c r="Z369" s="1">
        <v>3000</v>
      </c>
      <c r="AA369" s="1">
        <v>25</v>
      </c>
      <c r="AB369" s="1">
        <v>1299.55</v>
      </c>
      <c r="AC369" s="1">
        <v>25</v>
      </c>
      <c r="AD369" s="1">
        <v>1510.1</v>
      </c>
      <c r="AE369" s="1">
        <v>37612.800000000003</v>
      </c>
      <c r="AF369" s="1"/>
    </row>
    <row r="370" spans="2:32" x14ac:dyDescent="0.25">
      <c r="B370" s="1">
        <v>36900</v>
      </c>
      <c r="C370" s="2">
        <v>44637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1300</v>
      </c>
      <c r="K370" s="1">
        <v>0</v>
      </c>
      <c r="L370" s="1">
        <v>25</v>
      </c>
      <c r="M370" s="1">
        <v>251.3</v>
      </c>
      <c r="N370" s="1">
        <v>0</v>
      </c>
      <c r="O370" s="1">
        <v>0</v>
      </c>
      <c r="P370" s="1">
        <v>37612.800000000003</v>
      </c>
      <c r="Q370" s="1">
        <v>36900</v>
      </c>
      <c r="R370" s="2">
        <v>44637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1175</v>
      </c>
      <c r="AA370" s="1">
        <v>0</v>
      </c>
      <c r="AB370" s="1">
        <v>0</v>
      </c>
      <c r="AC370" s="1">
        <v>1175</v>
      </c>
      <c r="AD370" s="1">
        <v>2493.9</v>
      </c>
      <c r="AE370" s="1">
        <v>37612.800000000003</v>
      </c>
      <c r="AF370" s="1"/>
    </row>
    <row r="371" spans="2:32" x14ac:dyDescent="0.25">
      <c r="B371" s="1">
        <v>36900</v>
      </c>
      <c r="C371" s="2">
        <v>44651</v>
      </c>
      <c r="D371" s="1">
        <v>91</v>
      </c>
      <c r="E371" s="1">
        <v>1</v>
      </c>
      <c r="F371" s="1">
        <v>13</v>
      </c>
      <c r="G371" s="1">
        <v>28.31</v>
      </c>
      <c r="H371" s="1">
        <v>866.45</v>
      </c>
      <c r="I371" s="1">
        <v>16.450000000000045</v>
      </c>
      <c r="J371" s="1">
        <v>5500</v>
      </c>
      <c r="K371" s="1">
        <v>3725</v>
      </c>
      <c r="L371" s="1">
        <v>25</v>
      </c>
      <c r="M371" s="1">
        <v>881.6</v>
      </c>
      <c r="N371" s="1">
        <v>25</v>
      </c>
      <c r="O371" s="1">
        <v>901.65</v>
      </c>
      <c r="P371" s="1">
        <v>37612.800000000003</v>
      </c>
      <c r="Q371" s="1">
        <v>36900</v>
      </c>
      <c r="R371" s="2">
        <v>44651</v>
      </c>
      <c r="S371" s="1">
        <v>39</v>
      </c>
      <c r="T371" s="1">
        <v>0</v>
      </c>
      <c r="U371" s="1">
        <v>3</v>
      </c>
      <c r="V371" s="1">
        <v>21.58</v>
      </c>
      <c r="W371" s="1">
        <v>1747.55</v>
      </c>
      <c r="X371" s="1">
        <v>190.20000000000005</v>
      </c>
      <c r="Y371" s="1">
        <v>2750</v>
      </c>
      <c r="Z371" s="1">
        <v>4150</v>
      </c>
      <c r="AA371" s="1">
        <v>25</v>
      </c>
      <c r="AB371" s="1">
        <v>1702.3</v>
      </c>
      <c r="AC371" s="1">
        <v>25</v>
      </c>
      <c r="AD371" s="1">
        <v>1757.7</v>
      </c>
      <c r="AE371" s="1">
        <v>37612.800000000003</v>
      </c>
      <c r="AF371" s="1"/>
    </row>
    <row r="372" spans="2:32" x14ac:dyDescent="0.25">
      <c r="B372" s="1">
        <v>0</v>
      </c>
      <c r="C372" s="2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36900</v>
      </c>
      <c r="R372" s="2">
        <v>44679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1425</v>
      </c>
      <c r="AA372" s="1">
        <v>0</v>
      </c>
      <c r="AB372" s="1">
        <v>0</v>
      </c>
      <c r="AC372" s="1">
        <v>100</v>
      </c>
      <c r="AD372" s="1">
        <v>2368.0500000000002</v>
      </c>
      <c r="AE372" s="1">
        <v>37612.800000000003</v>
      </c>
      <c r="AF372" s="1"/>
    </row>
    <row r="373" spans="2:32" x14ac:dyDescent="0.25">
      <c r="B373" s="1">
        <v>36900</v>
      </c>
      <c r="C373" s="2">
        <v>44616</v>
      </c>
      <c r="D373" s="1">
        <v>8678</v>
      </c>
      <c r="E373" s="1">
        <v>6111</v>
      </c>
      <c r="F373" s="1">
        <v>239113</v>
      </c>
      <c r="G373" s="1">
        <v>32.44</v>
      </c>
      <c r="H373" s="1">
        <v>266.7</v>
      </c>
      <c r="I373" s="1">
        <v>-75.050000000000011</v>
      </c>
      <c r="J373" s="1">
        <v>30050</v>
      </c>
      <c r="K373" s="1">
        <v>54850</v>
      </c>
      <c r="L373" s="1">
        <v>25</v>
      </c>
      <c r="M373" s="1">
        <v>265.60000000000002</v>
      </c>
      <c r="N373" s="1">
        <v>50</v>
      </c>
      <c r="O373" s="1">
        <v>266.7</v>
      </c>
      <c r="P373" s="1">
        <v>37612.800000000003</v>
      </c>
      <c r="Q373" s="1">
        <v>36900</v>
      </c>
      <c r="R373" s="2">
        <v>44616</v>
      </c>
      <c r="S373" s="1">
        <v>658</v>
      </c>
      <c r="T373" s="1">
        <v>109</v>
      </c>
      <c r="U373" s="1">
        <v>4575</v>
      </c>
      <c r="V373" s="1">
        <v>27.68</v>
      </c>
      <c r="W373" s="1">
        <v>964.9</v>
      </c>
      <c r="X373" s="1">
        <v>37.899999999999977</v>
      </c>
      <c r="Y373" s="1">
        <v>84100</v>
      </c>
      <c r="Z373" s="1">
        <v>12075</v>
      </c>
      <c r="AA373" s="1">
        <v>25</v>
      </c>
      <c r="AB373" s="1">
        <v>969.3</v>
      </c>
      <c r="AC373" s="1">
        <v>50</v>
      </c>
      <c r="AD373" s="1">
        <v>976.95</v>
      </c>
      <c r="AE373" s="1">
        <v>37612.800000000003</v>
      </c>
      <c r="AF373" s="1"/>
    </row>
    <row r="374" spans="2:32" x14ac:dyDescent="0.25">
      <c r="B374" s="1">
        <v>37000</v>
      </c>
      <c r="C374" s="2">
        <v>44616</v>
      </c>
      <c r="D374" s="1">
        <v>59848</v>
      </c>
      <c r="E374" s="1">
        <v>20809</v>
      </c>
      <c r="F374" s="1">
        <v>1068361</v>
      </c>
      <c r="G374" s="1">
        <v>31.99</v>
      </c>
      <c r="H374" s="1">
        <v>292.05</v>
      </c>
      <c r="I374" s="1">
        <v>-84.899999999999977</v>
      </c>
      <c r="J374" s="1">
        <v>80725</v>
      </c>
      <c r="K374" s="1">
        <v>177200</v>
      </c>
      <c r="L374" s="1">
        <v>25</v>
      </c>
      <c r="M374" s="1">
        <v>291.75</v>
      </c>
      <c r="N374" s="1">
        <v>275</v>
      </c>
      <c r="O374" s="1">
        <v>293.10000000000002</v>
      </c>
      <c r="P374" s="1">
        <v>37612.800000000003</v>
      </c>
      <c r="Q374" s="1">
        <v>37000</v>
      </c>
      <c r="R374" s="2">
        <v>44616</v>
      </c>
      <c r="S374" s="1">
        <v>9875</v>
      </c>
      <c r="T374" s="1">
        <v>1526</v>
      </c>
      <c r="U374" s="1">
        <v>111446</v>
      </c>
      <c r="V374" s="1">
        <v>27.32</v>
      </c>
      <c r="W374" s="1">
        <v>892.45</v>
      </c>
      <c r="X374" s="1">
        <v>21.100000000000023</v>
      </c>
      <c r="Y374" s="1">
        <v>130175</v>
      </c>
      <c r="Z374" s="1">
        <v>21525</v>
      </c>
      <c r="AA374" s="1">
        <v>175</v>
      </c>
      <c r="AB374" s="1">
        <v>892.25</v>
      </c>
      <c r="AC374" s="1">
        <v>300</v>
      </c>
      <c r="AD374" s="1">
        <v>896.95</v>
      </c>
      <c r="AE374" s="1">
        <v>37612.800000000003</v>
      </c>
      <c r="AF374" s="1"/>
    </row>
    <row r="375" spans="2:32" x14ac:dyDescent="0.25">
      <c r="B375" s="1">
        <v>37000</v>
      </c>
      <c r="C375" s="2">
        <v>44623</v>
      </c>
      <c r="D375" s="1">
        <v>1862</v>
      </c>
      <c r="E375" s="1">
        <v>928</v>
      </c>
      <c r="F375" s="1">
        <v>20999</v>
      </c>
      <c r="G375" s="1">
        <v>30.63</v>
      </c>
      <c r="H375" s="1">
        <v>499.1</v>
      </c>
      <c r="I375" s="1">
        <v>-40.399999999999977</v>
      </c>
      <c r="J375" s="1">
        <v>24500</v>
      </c>
      <c r="K375" s="1">
        <v>14275</v>
      </c>
      <c r="L375" s="1">
        <v>150</v>
      </c>
      <c r="M375" s="1">
        <v>494.8</v>
      </c>
      <c r="N375" s="1">
        <v>25</v>
      </c>
      <c r="O375" s="1">
        <v>498.95</v>
      </c>
      <c r="P375" s="1">
        <v>37612.800000000003</v>
      </c>
      <c r="Q375" s="1">
        <v>37000</v>
      </c>
      <c r="R375" s="2">
        <v>44623</v>
      </c>
      <c r="S375" s="1">
        <v>433</v>
      </c>
      <c r="T375" s="1">
        <v>233</v>
      </c>
      <c r="U375" s="1">
        <v>1670</v>
      </c>
      <c r="V375" s="1">
        <v>26.11</v>
      </c>
      <c r="W375" s="1">
        <v>1139.5999999999999</v>
      </c>
      <c r="X375" s="1">
        <v>49.449999999999818</v>
      </c>
      <c r="Y375" s="1">
        <v>16825</v>
      </c>
      <c r="Z375" s="1">
        <v>9575</v>
      </c>
      <c r="AA375" s="1">
        <v>25</v>
      </c>
      <c r="AB375" s="1">
        <v>1136.9000000000001</v>
      </c>
      <c r="AC375" s="1">
        <v>25</v>
      </c>
      <c r="AD375" s="1">
        <v>1148.1500000000001</v>
      </c>
      <c r="AE375" s="1">
        <v>37612.800000000003</v>
      </c>
      <c r="AF375" s="1"/>
    </row>
    <row r="376" spans="2:32" x14ac:dyDescent="0.25">
      <c r="B376" s="1">
        <v>37000</v>
      </c>
      <c r="C376" s="2">
        <v>44637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4775</v>
      </c>
      <c r="K376" s="1">
        <v>100</v>
      </c>
      <c r="L376" s="1">
        <v>25</v>
      </c>
      <c r="M376" s="1">
        <v>404.15</v>
      </c>
      <c r="N376" s="1">
        <v>25</v>
      </c>
      <c r="O376" s="1">
        <v>858.8</v>
      </c>
      <c r="P376" s="1">
        <v>37612.800000000003</v>
      </c>
      <c r="Q376" s="1">
        <v>37000</v>
      </c>
      <c r="R376" s="2">
        <v>44637</v>
      </c>
      <c r="S376" s="1">
        <v>1</v>
      </c>
      <c r="T376" s="1">
        <v>0</v>
      </c>
      <c r="U376" s="1">
        <v>1</v>
      </c>
      <c r="V376" s="1">
        <v>18.88</v>
      </c>
      <c r="W376" s="1">
        <v>1265</v>
      </c>
      <c r="X376" s="1">
        <v>266.70000000000005</v>
      </c>
      <c r="Y376" s="1">
        <v>1525</v>
      </c>
      <c r="Z376" s="1">
        <v>150</v>
      </c>
      <c r="AA376" s="1">
        <v>25</v>
      </c>
      <c r="AB376" s="1">
        <v>1377.9</v>
      </c>
      <c r="AC376" s="1">
        <v>25</v>
      </c>
      <c r="AD376" s="1">
        <v>1575.8</v>
      </c>
      <c r="AE376" s="1">
        <v>37612.800000000003</v>
      </c>
      <c r="AF376" s="1"/>
    </row>
    <row r="377" spans="2:32" x14ac:dyDescent="0.25">
      <c r="B377" s="1">
        <v>37000</v>
      </c>
      <c r="C377" s="2">
        <v>44644</v>
      </c>
      <c r="D377" s="1">
        <v>140</v>
      </c>
      <c r="E377" s="1">
        <v>10</v>
      </c>
      <c r="F377" s="1">
        <v>76</v>
      </c>
      <c r="G377" s="1">
        <v>28.58</v>
      </c>
      <c r="H377" s="1">
        <v>880</v>
      </c>
      <c r="I377" s="1">
        <v>130.60000000000002</v>
      </c>
      <c r="J377" s="1">
        <v>3800</v>
      </c>
      <c r="K377" s="1">
        <v>1550</v>
      </c>
      <c r="L377" s="1">
        <v>25</v>
      </c>
      <c r="M377" s="1">
        <v>820.05</v>
      </c>
      <c r="N377" s="1">
        <v>25</v>
      </c>
      <c r="O377" s="1">
        <v>861.2</v>
      </c>
      <c r="P377" s="1">
        <v>37612.800000000003</v>
      </c>
      <c r="Q377" s="1">
        <v>37000</v>
      </c>
      <c r="R377" s="2">
        <v>44644</v>
      </c>
      <c r="S377" s="1">
        <v>23</v>
      </c>
      <c r="T377" s="1">
        <v>8</v>
      </c>
      <c r="U377" s="1">
        <v>14</v>
      </c>
      <c r="V377" s="1">
        <v>23.75</v>
      </c>
      <c r="W377" s="1">
        <v>1600</v>
      </c>
      <c r="X377" s="1">
        <v>94.450000000000045</v>
      </c>
      <c r="Y377" s="1">
        <v>1550</v>
      </c>
      <c r="Z377" s="1">
        <v>550</v>
      </c>
      <c r="AA377" s="1">
        <v>25</v>
      </c>
      <c r="AB377" s="1">
        <v>1499.85</v>
      </c>
      <c r="AC377" s="1">
        <v>25</v>
      </c>
      <c r="AD377" s="1">
        <v>1544.1</v>
      </c>
      <c r="AE377" s="1">
        <v>37612.800000000003</v>
      </c>
      <c r="AF377" s="1"/>
    </row>
    <row r="378" spans="2:32" x14ac:dyDescent="0.25">
      <c r="B378" s="1">
        <v>37000</v>
      </c>
      <c r="C378" s="2">
        <v>44651</v>
      </c>
      <c r="D378" s="1">
        <v>6218</v>
      </c>
      <c r="E378" s="1">
        <v>413</v>
      </c>
      <c r="F378" s="1">
        <v>9838</v>
      </c>
      <c r="G378" s="1">
        <v>28.07</v>
      </c>
      <c r="H378" s="1">
        <v>928.65</v>
      </c>
      <c r="I378" s="1">
        <v>24.100000000000023</v>
      </c>
      <c r="J378" s="1">
        <v>16975</v>
      </c>
      <c r="K378" s="1">
        <v>17975</v>
      </c>
      <c r="L378" s="1">
        <v>25</v>
      </c>
      <c r="M378" s="1">
        <v>925.25</v>
      </c>
      <c r="N378" s="1">
        <v>150</v>
      </c>
      <c r="O378" s="1">
        <v>931</v>
      </c>
      <c r="P378" s="1">
        <v>37612.800000000003</v>
      </c>
      <c r="Q378" s="1">
        <v>37000</v>
      </c>
      <c r="R378" s="2">
        <v>44651</v>
      </c>
      <c r="S378" s="1">
        <v>2374</v>
      </c>
      <c r="T378" s="1">
        <v>-53</v>
      </c>
      <c r="U378" s="1">
        <v>3072</v>
      </c>
      <c r="V378" s="1">
        <v>21.62</v>
      </c>
      <c r="W378" s="1">
        <v>1656.45</v>
      </c>
      <c r="X378" s="1">
        <v>134.60000000000014</v>
      </c>
      <c r="Y378" s="1">
        <v>9450</v>
      </c>
      <c r="Z378" s="1">
        <v>10500</v>
      </c>
      <c r="AA378" s="1">
        <v>25</v>
      </c>
      <c r="AB378" s="1">
        <v>1652.05</v>
      </c>
      <c r="AC378" s="1">
        <v>25</v>
      </c>
      <c r="AD378" s="1">
        <v>1666.95</v>
      </c>
      <c r="AE378" s="1">
        <v>37612.800000000003</v>
      </c>
      <c r="AF378" s="1"/>
    </row>
    <row r="379" spans="2:32" x14ac:dyDescent="0.25">
      <c r="B379" s="1">
        <v>37000</v>
      </c>
      <c r="C379" s="2">
        <v>44679</v>
      </c>
      <c r="D379" s="1">
        <v>774</v>
      </c>
      <c r="E379" s="1">
        <v>76</v>
      </c>
      <c r="F379" s="1">
        <v>333</v>
      </c>
      <c r="G379" s="1">
        <v>27.05</v>
      </c>
      <c r="H379" s="1">
        <v>1140</v>
      </c>
      <c r="I379" s="1">
        <v>31.400000000000091</v>
      </c>
      <c r="J379" s="1">
        <v>6100</v>
      </c>
      <c r="K379" s="1">
        <v>3575</v>
      </c>
      <c r="L379" s="1">
        <v>50</v>
      </c>
      <c r="M379" s="1">
        <v>1132.05</v>
      </c>
      <c r="N379" s="1">
        <v>25</v>
      </c>
      <c r="O379" s="1">
        <v>1140</v>
      </c>
      <c r="P379" s="1">
        <v>37612.800000000003</v>
      </c>
      <c r="Q379" s="1">
        <v>37000</v>
      </c>
      <c r="R379" s="2">
        <v>44679</v>
      </c>
      <c r="S379" s="1">
        <v>646</v>
      </c>
      <c r="T379" s="1">
        <v>-21</v>
      </c>
      <c r="U379" s="1">
        <v>99</v>
      </c>
      <c r="V379" s="1">
        <v>20.170000000000002</v>
      </c>
      <c r="W379" s="1">
        <v>2029.75</v>
      </c>
      <c r="X379" s="1">
        <v>70.200000000000045</v>
      </c>
      <c r="Y379" s="1">
        <v>2350</v>
      </c>
      <c r="Z379" s="1">
        <v>5200</v>
      </c>
      <c r="AA379" s="1">
        <v>100</v>
      </c>
      <c r="AB379" s="1">
        <v>2050</v>
      </c>
      <c r="AC379" s="1">
        <v>25</v>
      </c>
      <c r="AD379" s="1">
        <v>2070.1999999999998</v>
      </c>
      <c r="AE379" s="1">
        <v>37612.800000000003</v>
      </c>
      <c r="AF379" s="1"/>
    </row>
    <row r="380" spans="2:32" x14ac:dyDescent="0.25">
      <c r="B380" s="1">
        <v>37000</v>
      </c>
      <c r="C380" s="2">
        <v>44630</v>
      </c>
      <c r="D380" s="1">
        <v>94</v>
      </c>
      <c r="E380" s="1">
        <v>86</v>
      </c>
      <c r="F380" s="1">
        <v>484</v>
      </c>
      <c r="G380" s="1">
        <v>30.47</v>
      </c>
      <c r="H380" s="1">
        <v>675.35</v>
      </c>
      <c r="I380" s="1">
        <v>64.350000000000023</v>
      </c>
      <c r="J380" s="1">
        <v>7250</v>
      </c>
      <c r="K380" s="1">
        <v>4125</v>
      </c>
      <c r="L380" s="1">
        <v>100</v>
      </c>
      <c r="M380" s="1">
        <v>641</v>
      </c>
      <c r="N380" s="1">
        <v>200</v>
      </c>
      <c r="O380" s="1">
        <v>680</v>
      </c>
      <c r="P380" s="1">
        <v>37612.800000000003</v>
      </c>
      <c r="Q380" s="1">
        <v>37000</v>
      </c>
      <c r="R380" s="2">
        <v>44630</v>
      </c>
      <c r="S380" s="1">
        <v>0</v>
      </c>
      <c r="T380" s="1">
        <v>0</v>
      </c>
      <c r="U380" s="1">
        <v>0</v>
      </c>
      <c r="V380" s="1">
        <v>27.7</v>
      </c>
      <c r="W380" s="1">
        <v>1351</v>
      </c>
      <c r="X380" s="1">
        <v>-969.59999999999991</v>
      </c>
      <c r="Y380" s="1">
        <v>4475</v>
      </c>
      <c r="Z380" s="1">
        <v>3850</v>
      </c>
      <c r="AA380" s="1">
        <v>50</v>
      </c>
      <c r="AB380" s="1">
        <v>1316.15</v>
      </c>
      <c r="AC380" s="1">
        <v>25</v>
      </c>
      <c r="AD380" s="1">
        <v>1385.15</v>
      </c>
      <c r="AE380" s="1">
        <v>37612.800000000003</v>
      </c>
      <c r="AF380" s="1"/>
    </row>
    <row r="381" spans="2:32" x14ac:dyDescent="0.25">
      <c r="B381" s="1">
        <v>37100</v>
      </c>
      <c r="C381" s="2">
        <v>44623</v>
      </c>
      <c r="D381" s="1">
        <v>163</v>
      </c>
      <c r="E381" s="1">
        <v>116</v>
      </c>
      <c r="F381" s="1">
        <v>1663</v>
      </c>
      <c r="G381" s="1">
        <v>30.35</v>
      </c>
      <c r="H381" s="1">
        <v>548.1</v>
      </c>
      <c r="I381" s="1">
        <v>-28</v>
      </c>
      <c r="J381" s="1">
        <v>17875</v>
      </c>
      <c r="K381" s="1">
        <v>10575</v>
      </c>
      <c r="L381" s="1">
        <v>25</v>
      </c>
      <c r="M381" s="1">
        <v>529.54999999999995</v>
      </c>
      <c r="N381" s="1">
        <v>300</v>
      </c>
      <c r="O381" s="1">
        <v>535.95000000000005</v>
      </c>
      <c r="P381" s="1">
        <v>37612.800000000003</v>
      </c>
      <c r="Q381" s="1">
        <v>37100</v>
      </c>
      <c r="R381" s="2">
        <v>44623</v>
      </c>
      <c r="S381" s="1">
        <v>54</v>
      </c>
      <c r="T381" s="1">
        <v>16</v>
      </c>
      <c r="U381" s="1">
        <v>172</v>
      </c>
      <c r="V381" s="1">
        <v>25.85</v>
      </c>
      <c r="W381" s="1">
        <v>1080.2</v>
      </c>
      <c r="X381" s="1">
        <v>78.050000000000068</v>
      </c>
      <c r="Y381" s="1">
        <v>12775</v>
      </c>
      <c r="Z381" s="1">
        <v>8800</v>
      </c>
      <c r="AA381" s="1">
        <v>25</v>
      </c>
      <c r="AB381" s="1">
        <v>1065.55</v>
      </c>
      <c r="AC381" s="1">
        <v>25</v>
      </c>
      <c r="AD381" s="1">
        <v>1097.75</v>
      </c>
      <c r="AE381" s="1">
        <v>37612.800000000003</v>
      </c>
      <c r="AF381" s="1"/>
    </row>
    <row r="382" spans="2:32" x14ac:dyDescent="0.25">
      <c r="B382" s="1">
        <v>37100</v>
      </c>
      <c r="C382" s="2">
        <v>44630</v>
      </c>
      <c r="D382" s="1">
        <v>5</v>
      </c>
      <c r="E382" s="1">
        <v>2</v>
      </c>
      <c r="F382" s="1">
        <v>18</v>
      </c>
      <c r="G382" s="1">
        <v>30.47</v>
      </c>
      <c r="H382" s="1">
        <v>751.1</v>
      </c>
      <c r="I382" s="1">
        <v>154.60000000000002</v>
      </c>
      <c r="J382" s="1">
        <v>7675</v>
      </c>
      <c r="K382" s="1">
        <v>3550</v>
      </c>
      <c r="L382" s="1">
        <v>100</v>
      </c>
      <c r="M382" s="1">
        <v>661.4</v>
      </c>
      <c r="N382" s="1">
        <v>25</v>
      </c>
      <c r="O382" s="1">
        <v>734.65</v>
      </c>
      <c r="P382" s="1">
        <v>37612.800000000003</v>
      </c>
      <c r="Q382" s="1">
        <v>37100</v>
      </c>
      <c r="R382" s="2">
        <v>44630</v>
      </c>
      <c r="S382" s="1">
        <v>11</v>
      </c>
      <c r="T382" s="1">
        <v>10</v>
      </c>
      <c r="U382" s="1">
        <v>16</v>
      </c>
      <c r="V382" s="1">
        <v>25.82</v>
      </c>
      <c r="W382" s="1">
        <v>1283</v>
      </c>
      <c r="X382" s="1">
        <v>-35.099999999999909</v>
      </c>
      <c r="Y382" s="1">
        <v>3675</v>
      </c>
      <c r="Z382" s="1">
        <v>3075</v>
      </c>
      <c r="AA382" s="1">
        <v>25</v>
      </c>
      <c r="AB382" s="1">
        <v>1225.45</v>
      </c>
      <c r="AC382" s="1">
        <v>25</v>
      </c>
      <c r="AD382" s="1">
        <v>1339.05</v>
      </c>
      <c r="AE382" s="1">
        <v>37612.800000000003</v>
      </c>
      <c r="AF382" s="1"/>
    </row>
    <row r="383" spans="2:32" x14ac:dyDescent="0.25">
      <c r="B383" s="1">
        <v>37100</v>
      </c>
      <c r="C383" s="2">
        <v>44644</v>
      </c>
      <c r="D383" s="1">
        <v>0</v>
      </c>
      <c r="E383" s="1">
        <v>0</v>
      </c>
      <c r="F383" s="1">
        <v>1</v>
      </c>
      <c r="G383" s="1">
        <v>0</v>
      </c>
      <c r="H383" s="1">
        <v>927.5</v>
      </c>
      <c r="I383" s="1">
        <v>176.29999999999995</v>
      </c>
      <c r="J383" s="1">
        <v>350</v>
      </c>
      <c r="K383" s="1">
        <v>150</v>
      </c>
      <c r="L383" s="1">
        <v>200</v>
      </c>
      <c r="M383" s="1">
        <v>684.6</v>
      </c>
      <c r="N383" s="1">
        <v>25</v>
      </c>
      <c r="O383" s="1">
        <v>921.85</v>
      </c>
      <c r="P383" s="1">
        <v>37612.800000000003</v>
      </c>
      <c r="Q383" s="1">
        <v>37100</v>
      </c>
      <c r="R383" s="2">
        <v>44644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150</v>
      </c>
      <c r="Z383" s="1">
        <v>0</v>
      </c>
      <c r="AA383" s="1">
        <v>100</v>
      </c>
      <c r="AB383" s="1">
        <v>733.5</v>
      </c>
      <c r="AC383" s="1">
        <v>0</v>
      </c>
      <c r="AD383" s="1">
        <v>0</v>
      </c>
      <c r="AE383" s="1">
        <v>37612.800000000003</v>
      </c>
      <c r="AF383" s="1"/>
    </row>
    <row r="384" spans="2:32" x14ac:dyDescent="0.25">
      <c r="B384" s="1">
        <v>37100</v>
      </c>
      <c r="C384" s="2">
        <v>44651</v>
      </c>
      <c r="D384" s="1">
        <v>112</v>
      </c>
      <c r="E384" s="1">
        <v>9</v>
      </c>
      <c r="F384" s="1">
        <v>60</v>
      </c>
      <c r="G384" s="1">
        <v>28.89</v>
      </c>
      <c r="H384" s="1">
        <v>955</v>
      </c>
      <c r="I384" s="1">
        <v>8.0499999999999545</v>
      </c>
      <c r="J384" s="1">
        <v>5300</v>
      </c>
      <c r="K384" s="1">
        <v>3750</v>
      </c>
      <c r="L384" s="1">
        <v>25</v>
      </c>
      <c r="M384" s="1">
        <v>956.2</v>
      </c>
      <c r="N384" s="1">
        <v>25</v>
      </c>
      <c r="O384" s="1">
        <v>980.3</v>
      </c>
      <c r="P384" s="1">
        <v>37612.800000000003</v>
      </c>
      <c r="Q384" s="1">
        <v>37100</v>
      </c>
      <c r="R384" s="2">
        <v>44651</v>
      </c>
      <c r="S384" s="1">
        <v>55</v>
      </c>
      <c r="T384" s="1">
        <v>6</v>
      </c>
      <c r="U384" s="1">
        <v>53</v>
      </c>
      <c r="V384" s="1">
        <v>21.69</v>
      </c>
      <c r="W384" s="1">
        <v>1585.25</v>
      </c>
      <c r="X384" s="1">
        <v>154.79999999999995</v>
      </c>
      <c r="Y384" s="1">
        <v>7750</v>
      </c>
      <c r="Z384" s="1">
        <v>7525</v>
      </c>
      <c r="AA384" s="1">
        <v>25</v>
      </c>
      <c r="AB384" s="1">
        <v>1582.75</v>
      </c>
      <c r="AC384" s="1">
        <v>25</v>
      </c>
      <c r="AD384" s="1">
        <v>1612.55</v>
      </c>
      <c r="AE384" s="1">
        <v>37612.800000000003</v>
      </c>
      <c r="AF384" s="1"/>
    </row>
    <row r="385" spans="2:32" x14ac:dyDescent="0.25">
      <c r="B385" s="1">
        <v>37100</v>
      </c>
      <c r="C385" s="2">
        <v>44679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1250</v>
      </c>
      <c r="L385" s="1">
        <v>0</v>
      </c>
      <c r="M385" s="1">
        <v>0</v>
      </c>
      <c r="N385" s="1">
        <v>25</v>
      </c>
      <c r="O385" s="1">
        <v>1737.3</v>
      </c>
      <c r="P385" s="1">
        <v>37612.800000000003</v>
      </c>
      <c r="Q385" s="1">
        <v>37100</v>
      </c>
      <c r="R385" s="2">
        <v>44679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1475</v>
      </c>
      <c r="AA385" s="1">
        <v>0</v>
      </c>
      <c r="AB385" s="1">
        <v>0</v>
      </c>
      <c r="AC385" s="1">
        <v>25</v>
      </c>
      <c r="AD385" s="1">
        <v>2294.65</v>
      </c>
      <c r="AE385" s="1">
        <v>37612.800000000003</v>
      </c>
      <c r="AF385" s="1"/>
    </row>
    <row r="386" spans="2:32" x14ac:dyDescent="0.25">
      <c r="B386" s="1">
        <v>37100</v>
      </c>
      <c r="C386" s="2">
        <v>44616</v>
      </c>
      <c r="D386" s="1">
        <v>11321</v>
      </c>
      <c r="E386" s="1">
        <v>8398</v>
      </c>
      <c r="F386" s="1">
        <v>361162</v>
      </c>
      <c r="G386" s="1">
        <v>31.67</v>
      </c>
      <c r="H386" s="1">
        <v>318.64999999999998</v>
      </c>
      <c r="I386" s="1">
        <v>-85.050000000000011</v>
      </c>
      <c r="J386" s="1">
        <v>37800</v>
      </c>
      <c r="K386" s="1">
        <v>75250</v>
      </c>
      <c r="L386" s="1">
        <v>50</v>
      </c>
      <c r="M386" s="1">
        <v>318.60000000000002</v>
      </c>
      <c r="N386" s="1">
        <v>50</v>
      </c>
      <c r="O386" s="1">
        <v>319.95</v>
      </c>
      <c r="P386" s="1">
        <v>37612.800000000003</v>
      </c>
      <c r="Q386" s="1">
        <v>37100</v>
      </c>
      <c r="R386" s="2">
        <v>44616</v>
      </c>
      <c r="S386" s="1">
        <v>905</v>
      </c>
      <c r="T386" s="1">
        <v>357</v>
      </c>
      <c r="U386" s="1">
        <v>24672</v>
      </c>
      <c r="V386" s="1">
        <v>26.96</v>
      </c>
      <c r="W386" s="1">
        <v>824.7</v>
      </c>
      <c r="X386" s="1">
        <v>30</v>
      </c>
      <c r="Y386" s="1">
        <v>29225</v>
      </c>
      <c r="Z386" s="1">
        <v>12150</v>
      </c>
      <c r="AA386" s="1">
        <v>100</v>
      </c>
      <c r="AB386" s="1">
        <v>820.2</v>
      </c>
      <c r="AC386" s="1">
        <v>75</v>
      </c>
      <c r="AD386" s="1">
        <v>824.6</v>
      </c>
      <c r="AE386" s="1">
        <v>37612.800000000003</v>
      </c>
      <c r="AF386" s="1"/>
    </row>
    <row r="387" spans="2:32" x14ac:dyDescent="0.25">
      <c r="B387" s="1">
        <v>37100</v>
      </c>
      <c r="C387" s="2">
        <v>44637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2500</v>
      </c>
      <c r="K387" s="1">
        <v>0</v>
      </c>
      <c r="L387" s="1">
        <v>25</v>
      </c>
      <c r="M387" s="1">
        <v>336.4</v>
      </c>
      <c r="N387" s="1">
        <v>0</v>
      </c>
      <c r="O387" s="1">
        <v>0</v>
      </c>
      <c r="P387" s="1">
        <v>37612.800000000003</v>
      </c>
      <c r="Q387" s="1">
        <v>37100</v>
      </c>
      <c r="R387" s="2">
        <v>44637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125</v>
      </c>
      <c r="Z387" s="1">
        <v>1275</v>
      </c>
      <c r="AA387" s="1">
        <v>25</v>
      </c>
      <c r="AB387" s="1">
        <v>1022.35</v>
      </c>
      <c r="AC387" s="1">
        <v>25</v>
      </c>
      <c r="AD387" s="1">
        <v>2061.3000000000002</v>
      </c>
      <c r="AE387" s="1">
        <v>37612.800000000003</v>
      </c>
      <c r="AF387" s="1"/>
    </row>
    <row r="388" spans="2:32" x14ac:dyDescent="0.25">
      <c r="B388" s="1">
        <v>37200</v>
      </c>
      <c r="C388" s="2">
        <v>44623</v>
      </c>
      <c r="D388" s="1">
        <v>214</v>
      </c>
      <c r="E388" s="1">
        <v>127</v>
      </c>
      <c r="F388" s="1">
        <v>4188</v>
      </c>
      <c r="G388" s="1">
        <v>30.12</v>
      </c>
      <c r="H388" s="1">
        <v>565.79999999999995</v>
      </c>
      <c r="I388" s="1">
        <v>-37.100000000000023</v>
      </c>
      <c r="J388" s="1">
        <v>17925</v>
      </c>
      <c r="K388" s="1">
        <v>9650</v>
      </c>
      <c r="L388" s="1">
        <v>50</v>
      </c>
      <c r="M388" s="1">
        <v>560.04999999999995</v>
      </c>
      <c r="N388" s="1">
        <v>25</v>
      </c>
      <c r="O388" s="1">
        <v>565.25</v>
      </c>
      <c r="P388" s="1">
        <v>37612.800000000003</v>
      </c>
      <c r="Q388" s="1">
        <v>37200</v>
      </c>
      <c r="R388" s="2">
        <v>44623</v>
      </c>
      <c r="S388" s="1">
        <v>84</v>
      </c>
      <c r="T388" s="1">
        <v>53</v>
      </c>
      <c r="U388" s="1">
        <v>820</v>
      </c>
      <c r="V388" s="1">
        <v>25.67</v>
      </c>
      <c r="W388" s="1">
        <v>1022</v>
      </c>
      <c r="X388" s="1">
        <v>63.399999999999977</v>
      </c>
      <c r="Y388" s="1">
        <v>10475</v>
      </c>
      <c r="Z388" s="1">
        <v>8425</v>
      </c>
      <c r="AA388" s="1">
        <v>25</v>
      </c>
      <c r="AB388" s="1">
        <v>1002.8</v>
      </c>
      <c r="AC388" s="1">
        <v>75</v>
      </c>
      <c r="AD388" s="1">
        <v>1023.6</v>
      </c>
      <c r="AE388" s="1">
        <v>37612.800000000003</v>
      </c>
      <c r="AF388" s="1"/>
    </row>
    <row r="389" spans="2:32" x14ac:dyDescent="0.25">
      <c r="B389" s="1">
        <v>37200</v>
      </c>
      <c r="C389" s="2">
        <v>44637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2500</v>
      </c>
      <c r="K389" s="1">
        <v>0</v>
      </c>
      <c r="L389" s="1">
        <v>25</v>
      </c>
      <c r="M389" s="1">
        <v>362.65</v>
      </c>
      <c r="N389" s="1">
        <v>0</v>
      </c>
      <c r="O389" s="1">
        <v>0</v>
      </c>
      <c r="P389" s="1">
        <v>37612.800000000003</v>
      </c>
      <c r="Q389" s="1">
        <v>37200</v>
      </c>
      <c r="R389" s="2">
        <v>44637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1175</v>
      </c>
      <c r="Z389" s="1">
        <v>1225</v>
      </c>
      <c r="AA389" s="1">
        <v>1175</v>
      </c>
      <c r="AB389" s="1">
        <v>978.95</v>
      </c>
      <c r="AC389" s="1">
        <v>25</v>
      </c>
      <c r="AD389" s="1">
        <v>1520.15</v>
      </c>
      <c r="AE389" s="1">
        <v>37612.800000000003</v>
      </c>
      <c r="AF389" s="1"/>
    </row>
    <row r="390" spans="2:32" x14ac:dyDescent="0.25">
      <c r="B390" s="1">
        <v>37200</v>
      </c>
      <c r="C390" s="2">
        <v>44644</v>
      </c>
      <c r="D390" s="1">
        <v>2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425</v>
      </c>
      <c r="K390" s="1">
        <v>625</v>
      </c>
      <c r="L390" s="1">
        <v>25</v>
      </c>
      <c r="M390" s="1">
        <v>708.45</v>
      </c>
      <c r="N390" s="1">
        <v>25</v>
      </c>
      <c r="O390" s="1">
        <v>1839.4</v>
      </c>
      <c r="P390" s="1">
        <v>37612.800000000003</v>
      </c>
      <c r="Q390" s="1">
        <v>37200</v>
      </c>
      <c r="R390" s="2">
        <v>44644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250</v>
      </c>
      <c r="Z390" s="1">
        <v>0</v>
      </c>
      <c r="AA390" s="1">
        <v>100</v>
      </c>
      <c r="AB390" s="1">
        <v>820.55</v>
      </c>
      <c r="AC390" s="1">
        <v>0</v>
      </c>
      <c r="AD390" s="1">
        <v>0</v>
      </c>
      <c r="AE390" s="1">
        <v>37612.800000000003</v>
      </c>
      <c r="AF390" s="1"/>
    </row>
    <row r="391" spans="2:32" x14ac:dyDescent="0.25">
      <c r="B391" s="1">
        <v>37200</v>
      </c>
      <c r="C391" s="2">
        <v>44651</v>
      </c>
      <c r="D391" s="1">
        <v>100</v>
      </c>
      <c r="E391" s="1">
        <v>21</v>
      </c>
      <c r="F391" s="1">
        <v>244</v>
      </c>
      <c r="G391" s="1">
        <v>28.14</v>
      </c>
      <c r="H391" s="1">
        <v>995.45</v>
      </c>
      <c r="I391" s="1">
        <v>-2.75</v>
      </c>
      <c r="J391" s="1">
        <v>5650</v>
      </c>
      <c r="K391" s="1">
        <v>3975</v>
      </c>
      <c r="L391" s="1">
        <v>25</v>
      </c>
      <c r="M391" s="1">
        <v>996</v>
      </c>
      <c r="N391" s="1">
        <v>25</v>
      </c>
      <c r="O391" s="1">
        <v>1018.5</v>
      </c>
      <c r="P391" s="1">
        <v>37612.800000000003</v>
      </c>
      <c r="Q391" s="1">
        <v>37200</v>
      </c>
      <c r="R391" s="2">
        <v>44651</v>
      </c>
      <c r="S391" s="1">
        <v>65</v>
      </c>
      <c r="T391" s="1">
        <v>5</v>
      </c>
      <c r="U391" s="1">
        <v>155</v>
      </c>
      <c r="V391" s="1">
        <v>21.31</v>
      </c>
      <c r="W391" s="1">
        <v>1518.4</v>
      </c>
      <c r="X391" s="1">
        <v>126.90000000000009</v>
      </c>
      <c r="Y391" s="1">
        <v>9225</v>
      </c>
      <c r="Z391" s="1">
        <v>8650</v>
      </c>
      <c r="AA391" s="1">
        <v>25</v>
      </c>
      <c r="AB391" s="1">
        <v>1517.85</v>
      </c>
      <c r="AC391" s="1">
        <v>25</v>
      </c>
      <c r="AD391" s="1">
        <v>1560.65</v>
      </c>
      <c r="AE391" s="1">
        <v>37612.800000000003</v>
      </c>
      <c r="AF391" s="1"/>
    </row>
    <row r="392" spans="2:32" x14ac:dyDescent="0.25">
      <c r="B392" s="1">
        <v>37200</v>
      </c>
      <c r="C392" s="2">
        <v>44679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1475</v>
      </c>
      <c r="L392" s="1">
        <v>0</v>
      </c>
      <c r="M392" s="1">
        <v>0</v>
      </c>
      <c r="N392" s="1">
        <v>200</v>
      </c>
      <c r="O392" s="1">
        <v>1527.9</v>
      </c>
      <c r="P392" s="1">
        <v>37612.800000000003</v>
      </c>
      <c r="Q392" s="1">
        <v>37200</v>
      </c>
      <c r="R392" s="2">
        <v>44679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1475</v>
      </c>
      <c r="AA392" s="1">
        <v>0</v>
      </c>
      <c r="AB392" s="1">
        <v>0</v>
      </c>
      <c r="AC392" s="1">
        <v>25</v>
      </c>
      <c r="AD392" s="1">
        <v>2156.0500000000002</v>
      </c>
      <c r="AE392" s="1">
        <v>37612.800000000003</v>
      </c>
      <c r="AF392" s="1"/>
    </row>
    <row r="393" spans="2:32" x14ac:dyDescent="0.25">
      <c r="B393" s="1">
        <v>37200</v>
      </c>
      <c r="C393" s="2">
        <v>44616</v>
      </c>
      <c r="D393" s="1">
        <v>15057</v>
      </c>
      <c r="E393" s="1">
        <v>10032</v>
      </c>
      <c r="F393" s="1">
        <v>502982</v>
      </c>
      <c r="G393" s="1">
        <v>31.31</v>
      </c>
      <c r="H393" s="1">
        <v>349.25</v>
      </c>
      <c r="I393" s="1">
        <v>-100.7</v>
      </c>
      <c r="J393" s="1">
        <v>42775</v>
      </c>
      <c r="K393" s="1">
        <v>97550</v>
      </c>
      <c r="L393" s="1">
        <v>25</v>
      </c>
      <c r="M393" s="1">
        <v>347.75</v>
      </c>
      <c r="N393" s="1">
        <v>50</v>
      </c>
      <c r="O393" s="1">
        <v>349.25</v>
      </c>
      <c r="P393" s="1">
        <v>37612.800000000003</v>
      </c>
      <c r="Q393" s="1">
        <v>37200</v>
      </c>
      <c r="R393" s="2">
        <v>44616</v>
      </c>
      <c r="S393" s="1">
        <v>2314</v>
      </c>
      <c r="T393" s="1">
        <v>467</v>
      </c>
      <c r="U393" s="1">
        <v>70928</v>
      </c>
      <c r="V393" s="1">
        <v>26.91</v>
      </c>
      <c r="W393" s="1">
        <v>755</v>
      </c>
      <c r="X393" s="1">
        <v>9.2999999999999545</v>
      </c>
      <c r="Y393" s="1">
        <v>39400</v>
      </c>
      <c r="Z393" s="1">
        <v>13825</v>
      </c>
      <c r="AA393" s="1">
        <v>25</v>
      </c>
      <c r="AB393" s="1">
        <v>749.3</v>
      </c>
      <c r="AC393" s="1">
        <v>25</v>
      </c>
      <c r="AD393" s="1">
        <v>754.6</v>
      </c>
      <c r="AE393" s="1">
        <v>37612.800000000003</v>
      </c>
      <c r="AF393" s="1"/>
    </row>
    <row r="394" spans="2:32" x14ac:dyDescent="0.25">
      <c r="B394" s="1">
        <v>37200</v>
      </c>
      <c r="C394" s="2">
        <v>44630</v>
      </c>
      <c r="D394" s="1">
        <v>0</v>
      </c>
      <c r="E394" s="1">
        <v>0</v>
      </c>
      <c r="F394" s="1">
        <v>0</v>
      </c>
      <c r="G394" s="1">
        <v>30.42</v>
      </c>
      <c r="H394" s="1">
        <v>795</v>
      </c>
      <c r="I394" s="1">
        <v>-868.15000000000009</v>
      </c>
      <c r="J394" s="1">
        <v>6975</v>
      </c>
      <c r="K394" s="1">
        <v>3400</v>
      </c>
      <c r="L394" s="1">
        <v>25</v>
      </c>
      <c r="M394" s="1">
        <v>710.05</v>
      </c>
      <c r="N394" s="1">
        <v>50</v>
      </c>
      <c r="O394" s="1">
        <v>779.45</v>
      </c>
      <c r="P394" s="1">
        <v>37612.800000000003</v>
      </c>
      <c r="Q394" s="1">
        <v>37200</v>
      </c>
      <c r="R394" s="2">
        <v>44630</v>
      </c>
      <c r="S394" s="1">
        <v>5</v>
      </c>
      <c r="T394" s="1">
        <v>4</v>
      </c>
      <c r="U394" s="1">
        <v>15</v>
      </c>
      <c r="V394" s="1">
        <v>26.61</v>
      </c>
      <c r="W394" s="1">
        <v>1250</v>
      </c>
      <c r="X394" s="1">
        <v>-930</v>
      </c>
      <c r="Y394" s="1">
        <v>4050</v>
      </c>
      <c r="Z394" s="1">
        <v>3600</v>
      </c>
      <c r="AA394" s="1">
        <v>25</v>
      </c>
      <c r="AB394" s="1">
        <v>1173.5999999999999</v>
      </c>
      <c r="AC394" s="1">
        <v>25</v>
      </c>
      <c r="AD394" s="1">
        <v>1264.5</v>
      </c>
      <c r="AE394" s="1">
        <v>37612.800000000003</v>
      </c>
      <c r="AF394" s="1"/>
    </row>
    <row r="395" spans="2:32" x14ac:dyDescent="0.25">
      <c r="B395" s="1">
        <v>37300</v>
      </c>
      <c r="C395" s="2">
        <v>44623</v>
      </c>
      <c r="D395" s="1">
        <v>533</v>
      </c>
      <c r="E395" s="1">
        <v>412</v>
      </c>
      <c r="F395" s="1">
        <v>6971</v>
      </c>
      <c r="G395" s="1">
        <v>30.06</v>
      </c>
      <c r="H395" s="1">
        <v>599.65</v>
      </c>
      <c r="I395" s="1">
        <v>-75.050000000000068</v>
      </c>
      <c r="J395" s="1">
        <v>18675</v>
      </c>
      <c r="K395" s="1">
        <v>10925</v>
      </c>
      <c r="L395" s="1">
        <v>100</v>
      </c>
      <c r="M395" s="1">
        <v>596.9</v>
      </c>
      <c r="N395" s="1">
        <v>25</v>
      </c>
      <c r="O395" s="1">
        <v>602.25</v>
      </c>
      <c r="P395" s="1">
        <v>37612.800000000003</v>
      </c>
      <c r="Q395" s="1">
        <v>37300</v>
      </c>
      <c r="R395" s="2">
        <v>44623</v>
      </c>
      <c r="S395" s="1">
        <v>139</v>
      </c>
      <c r="T395" s="1">
        <v>38</v>
      </c>
      <c r="U395" s="1">
        <v>2342</v>
      </c>
      <c r="V395" s="1">
        <v>25.86</v>
      </c>
      <c r="W395" s="1">
        <v>950.8</v>
      </c>
      <c r="X395" s="1">
        <v>45.25</v>
      </c>
      <c r="Y395" s="1">
        <v>14800</v>
      </c>
      <c r="Z395" s="1">
        <v>9800</v>
      </c>
      <c r="AA395" s="1">
        <v>25</v>
      </c>
      <c r="AB395" s="1">
        <v>937.5</v>
      </c>
      <c r="AC395" s="1">
        <v>25</v>
      </c>
      <c r="AD395" s="1">
        <v>953.1</v>
      </c>
      <c r="AE395" s="1">
        <v>37612.800000000003</v>
      </c>
      <c r="AF395" s="1"/>
    </row>
    <row r="396" spans="2:32" x14ac:dyDescent="0.25">
      <c r="B396" s="1">
        <v>37300</v>
      </c>
      <c r="C396" s="2">
        <v>44630</v>
      </c>
      <c r="D396" s="1">
        <v>0</v>
      </c>
      <c r="E396" s="1">
        <v>0</v>
      </c>
      <c r="F396" s="1">
        <v>0</v>
      </c>
      <c r="G396" s="1">
        <v>29.57</v>
      </c>
      <c r="H396" s="1">
        <v>805</v>
      </c>
      <c r="I396" s="1">
        <v>-906.25</v>
      </c>
      <c r="J396" s="1">
        <v>7050</v>
      </c>
      <c r="K396" s="1">
        <v>3550</v>
      </c>
      <c r="L396" s="1">
        <v>200</v>
      </c>
      <c r="M396" s="1">
        <v>739</v>
      </c>
      <c r="N396" s="1">
        <v>25</v>
      </c>
      <c r="O396" s="1">
        <v>806.45</v>
      </c>
      <c r="P396" s="1">
        <v>37612.800000000003</v>
      </c>
      <c r="Q396" s="1">
        <v>37300</v>
      </c>
      <c r="R396" s="2">
        <v>44630</v>
      </c>
      <c r="S396" s="1">
        <v>0</v>
      </c>
      <c r="T396" s="1">
        <v>0</v>
      </c>
      <c r="U396" s="1">
        <v>0</v>
      </c>
      <c r="V396" s="1">
        <v>25.66</v>
      </c>
      <c r="W396" s="1">
        <v>1159.8499999999999</v>
      </c>
      <c r="X396" s="1">
        <v>-1004.7000000000003</v>
      </c>
      <c r="Y396" s="1">
        <v>4475</v>
      </c>
      <c r="Z396" s="1">
        <v>3600</v>
      </c>
      <c r="AA396" s="1">
        <v>25</v>
      </c>
      <c r="AB396" s="1">
        <v>1132.6500000000001</v>
      </c>
      <c r="AC396" s="1">
        <v>25</v>
      </c>
      <c r="AD396" s="1">
        <v>1196.8499999999999</v>
      </c>
      <c r="AE396" s="1">
        <v>37612.800000000003</v>
      </c>
      <c r="AF396" s="1"/>
    </row>
    <row r="397" spans="2:32" x14ac:dyDescent="0.25">
      <c r="B397" s="1">
        <v>37300</v>
      </c>
      <c r="C397" s="2">
        <v>44637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3500</v>
      </c>
      <c r="K397" s="1">
        <v>0</v>
      </c>
      <c r="L397" s="1">
        <v>25</v>
      </c>
      <c r="M397" s="1">
        <v>394.1</v>
      </c>
      <c r="N397" s="1">
        <v>0</v>
      </c>
      <c r="O397" s="1">
        <v>0</v>
      </c>
      <c r="P397" s="1">
        <v>37612.800000000003</v>
      </c>
      <c r="Q397" s="1">
        <v>37300</v>
      </c>
      <c r="R397" s="2">
        <v>44637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50</v>
      </c>
      <c r="AA397" s="1">
        <v>0</v>
      </c>
      <c r="AB397" s="1">
        <v>0</v>
      </c>
      <c r="AC397" s="1">
        <v>50</v>
      </c>
      <c r="AD397" s="1">
        <v>1482.2</v>
      </c>
      <c r="AE397" s="1">
        <v>37612.800000000003</v>
      </c>
      <c r="AF397" s="1"/>
    </row>
    <row r="398" spans="2:32" x14ac:dyDescent="0.25">
      <c r="B398" s="1">
        <v>37300</v>
      </c>
      <c r="C398" s="2">
        <v>44644</v>
      </c>
      <c r="D398" s="1">
        <v>0</v>
      </c>
      <c r="E398" s="1">
        <v>0</v>
      </c>
      <c r="F398" s="1">
        <v>0</v>
      </c>
      <c r="G398" s="1">
        <v>25.52</v>
      </c>
      <c r="H398" s="1">
        <v>870</v>
      </c>
      <c r="I398" s="1">
        <v>-647.79999999999995</v>
      </c>
      <c r="J398" s="1">
        <v>1225</v>
      </c>
      <c r="K398" s="1">
        <v>750</v>
      </c>
      <c r="L398" s="1">
        <v>50</v>
      </c>
      <c r="M398" s="1">
        <v>918.5</v>
      </c>
      <c r="N398" s="1">
        <v>100</v>
      </c>
      <c r="O398" s="1">
        <v>954.05</v>
      </c>
      <c r="P398" s="1">
        <v>37612.800000000003</v>
      </c>
      <c r="Q398" s="1">
        <v>37300</v>
      </c>
      <c r="R398" s="2">
        <v>44644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1300</v>
      </c>
      <c r="Z398" s="1">
        <v>0</v>
      </c>
      <c r="AA398" s="1">
        <v>50</v>
      </c>
      <c r="AB398" s="1">
        <v>862.2</v>
      </c>
      <c r="AC398" s="1">
        <v>0</v>
      </c>
      <c r="AD398" s="1">
        <v>0</v>
      </c>
      <c r="AE398" s="1">
        <v>37612.800000000003</v>
      </c>
      <c r="AF398" s="1"/>
    </row>
    <row r="399" spans="2:32" x14ac:dyDescent="0.25">
      <c r="B399" s="1">
        <v>37300</v>
      </c>
      <c r="C399" s="2">
        <v>44651</v>
      </c>
      <c r="D399" s="1">
        <v>112</v>
      </c>
      <c r="E399" s="1">
        <v>56</v>
      </c>
      <c r="F399" s="1">
        <v>384</v>
      </c>
      <c r="G399" s="1">
        <v>27.63</v>
      </c>
      <c r="H399" s="1">
        <v>1045</v>
      </c>
      <c r="I399" s="1">
        <v>46.75</v>
      </c>
      <c r="J399" s="1">
        <v>12875</v>
      </c>
      <c r="K399" s="1">
        <v>8775</v>
      </c>
      <c r="L399" s="1">
        <v>25</v>
      </c>
      <c r="M399" s="1">
        <v>1036.8499999999999</v>
      </c>
      <c r="N399" s="1">
        <v>25</v>
      </c>
      <c r="O399" s="1">
        <v>1054.5999999999999</v>
      </c>
      <c r="P399" s="1">
        <v>37612.800000000003</v>
      </c>
      <c r="Q399" s="1">
        <v>37300</v>
      </c>
      <c r="R399" s="2">
        <v>44651</v>
      </c>
      <c r="S399" s="1">
        <v>80</v>
      </c>
      <c r="T399" s="1">
        <v>3</v>
      </c>
      <c r="U399" s="1">
        <v>46</v>
      </c>
      <c r="V399" s="1">
        <v>21.75</v>
      </c>
      <c r="W399" s="1">
        <v>1500.15</v>
      </c>
      <c r="X399" s="1">
        <v>153.35000000000014</v>
      </c>
      <c r="Y399" s="1">
        <v>9975</v>
      </c>
      <c r="Z399" s="1">
        <v>8250</v>
      </c>
      <c r="AA399" s="1">
        <v>25</v>
      </c>
      <c r="AB399" s="1">
        <v>1459.85</v>
      </c>
      <c r="AC399" s="1">
        <v>25</v>
      </c>
      <c r="AD399" s="1">
        <v>1485.85</v>
      </c>
      <c r="AE399" s="1">
        <v>37612.800000000003</v>
      </c>
      <c r="AF399" s="1"/>
    </row>
    <row r="400" spans="2:32" x14ac:dyDescent="0.25">
      <c r="B400" s="1">
        <v>37300</v>
      </c>
      <c r="C400" s="2">
        <v>44616</v>
      </c>
      <c r="D400" s="1">
        <v>15002</v>
      </c>
      <c r="E400" s="1">
        <v>9794</v>
      </c>
      <c r="F400" s="1">
        <v>547794</v>
      </c>
      <c r="G400" s="1">
        <v>30.99</v>
      </c>
      <c r="H400" s="1">
        <v>377.55</v>
      </c>
      <c r="I400" s="1">
        <v>-112.45</v>
      </c>
      <c r="J400" s="1">
        <v>56125</v>
      </c>
      <c r="K400" s="1">
        <v>87450</v>
      </c>
      <c r="L400" s="1">
        <v>25</v>
      </c>
      <c r="M400" s="1">
        <v>377.2</v>
      </c>
      <c r="N400" s="1">
        <v>25</v>
      </c>
      <c r="O400" s="1">
        <v>378.3</v>
      </c>
      <c r="P400" s="1">
        <v>37612.800000000003</v>
      </c>
      <c r="Q400" s="1">
        <v>37300</v>
      </c>
      <c r="R400" s="2">
        <v>44616</v>
      </c>
      <c r="S400" s="1">
        <v>3801</v>
      </c>
      <c r="T400" s="1">
        <v>1401</v>
      </c>
      <c r="U400" s="1">
        <v>152749</v>
      </c>
      <c r="V400" s="1">
        <v>26.52</v>
      </c>
      <c r="W400" s="1">
        <v>684.95</v>
      </c>
      <c r="X400" s="1">
        <v>24.100000000000023</v>
      </c>
      <c r="Y400" s="1">
        <v>89125</v>
      </c>
      <c r="Z400" s="1">
        <v>21900</v>
      </c>
      <c r="AA400" s="1">
        <v>25</v>
      </c>
      <c r="AB400" s="1">
        <v>682.7</v>
      </c>
      <c r="AC400" s="1">
        <v>25</v>
      </c>
      <c r="AD400" s="1">
        <v>684.95</v>
      </c>
      <c r="AE400" s="1">
        <v>37612.800000000003</v>
      </c>
      <c r="AF400" s="1"/>
    </row>
    <row r="401" spans="2:32" x14ac:dyDescent="0.25">
      <c r="B401" s="1">
        <v>37300</v>
      </c>
      <c r="C401" s="2">
        <v>44679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1550</v>
      </c>
      <c r="L401" s="1">
        <v>0</v>
      </c>
      <c r="M401" s="1">
        <v>0</v>
      </c>
      <c r="N401" s="1">
        <v>100</v>
      </c>
      <c r="O401" s="1">
        <v>1833.8</v>
      </c>
      <c r="P401" s="1">
        <v>37612.800000000003</v>
      </c>
      <c r="Q401" s="1">
        <v>37300</v>
      </c>
      <c r="R401" s="2">
        <v>44679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2675</v>
      </c>
      <c r="AA401" s="1">
        <v>0</v>
      </c>
      <c r="AB401" s="1">
        <v>0</v>
      </c>
      <c r="AC401" s="1">
        <v>25</v>
      </c>
      <c r="AD401" s="1">
        <v>2165.65</v>
      </c>
      <c r="AE401" s="1">
        <v>37612.800000000003</v>
      </c>
      <c r="AF401" s="1"/>
    </row>
    <row r="402" spans="2:32" x14ac:dyDescent="0.25">
      <c r="B402" s="1">
        <v>37400</v>
      </c>
      <c r="C402" s="2">
        <v>44616</v>
      </c>
      <c r="D402" s="1">
        <v>15864</v>
      </c>
      <c r="E402" s="1">
        <v>7254</v>
      </c>
      <c r="F402" s="1">
        <v>655015</v>
      </c>
      <c r="G402" s="1">
        <v>30.54</v>
      </c>
      <c r="H402" s="1">
        <v>414.95</v>
      </c>
      <c r="I402" s="1">
        <v>-115.84999999999997</v>
      </c>
      <c r="J402" s="1">
        <v>44800</v>
      </c>
      <c r="K402" s="1">
        <v>87000</v>
      </c>
      <c r="L402" s="1">
        <v>550</v>
      </c>
      <c r="M402" s="1">
        <v>414.75</v>
      </c>
      <c r="N402" s="1">
        <v>350</v>
      </c>
      <c r="O402" s="1">
        <v>417.1</v>
      </c>
      <c r="P402" s="1">
        <v>37612.800000000003</v>
      </c>
      <c r="Q402" s="1">
        <v>37400</v>
      </c>
      <c r="R402" s="2">
        <v>44616</v>
      </c>
      <c r="S402" s="1">
        <v>5886</v>
      </c>
      <c r="T402" s="1">
        <v>2831</v>
      </c>
      <c r="U402" s="1">
        <v>345902</v>
      </c>
      <c r="V402" s="1">
        <v>26.26</v>
      </c>
      <c r="W402" s="1">
        <v>619.54999999999995</v>
      </c>
      <c r="X402" s="1">
        <v>15.899999999999977</v>
      </c>
      <c r="Y402" s="1">
        <v>38275</v>
      </c>
      <c r="Z402" s="1">
        <v>27250</v>
      </c>
      <c r="AA402" s="1">
        <v>25</v>
      </c>
      <c r="AB402" s="1">
        <v>617.65</v>
      </c>
      <c r="AC402" s="1">
        <v>100</v>
      </c>
      <c r="AD402" s="1">
        <v>619.4</v>
      </c>
      <c r="AE402" s="1">
        <v>37612.800000000003</v>
      </c>
      <c r="AF402" s="1"/>
    </row>
    <row r="403" spans="2:32" x14ac:dyDescent="0.25">
      <c r="B403" s="1">
        <v>37400</v>
      </c>
      <c r="C403" s="2">
        <v>44630</v>
      </c>
      <c r="D403" s="1">
        <v>0</v>
      </c>
      <c r="E403" s="1">
        <v>0</v>
      </c>
      <c r="F403" s="1">
        <v>0</v>
      </c>
      <c r="G403" s="1">
        <v>30.02</v>
      </c>
      <c r="H403" s="1">
        <v>835.7</v>
      </c>
      <c r="I403" s="1">
        <v>-924.5</v>
      </c>
      <c r="J403" s="1">
        <v>7625</v>
      </c>
      <c r="K403" s="1">
        <v>4025</v>
      </c>
      <c r="L403" s="1">
        <v>100</v>
      </c>
      <c r="M403" s="1">
        <v>795.8</v>
      </c>
      <c r="N403" s="1">
        <v>200</v>
      </c>
      <c r="O403" s="1">
        <v>836.25</v>
      </c>
      <c r="P403" s="1">
        <v>37612.800000000003</v>
      </c>
      <c r="Q403" s="1">
        <v>37400</v>
      </c>
      <c r="R403" s="2">
        <v>44630</v>
      </c>
      <c r="S403" s="1">
        <v>11</v>
      </c>
      <c r="T403" s="1">
        <v>9</v>
      </c>
      <c r="U403" s="1">
        <v>34</v>
      </c>
      <c r="V403" s="1">
        <v>24.8</v>
      </c>
      <c r="W403" s="1">
        <v>1097</v>
      </c>
      <c r="X403" s="1">
        <v>53</v>
      </c>
      <c r="Y403" s="1">
        <v>5200</v>
      </c>
      <c r="Z403" s="1">
        <v>4300</v>
      </c>
      <c r="AA403" s="1">
        <v>25</v>
      </c>
      <c r="AB403" s="1">
        <v>1074.6500000000001</v>
      </c>
      <c r="AC403" s="1">
        <v>50</v>
      </c>
      <c r="AD403" s="1">
        <v>1129.0999999999999</v>
      </c>
      <c r="AE403" s="1">
        <v>37612.800000000003</v>
      </c>
      <c r="AF403" s="1"/>
    </row>
    <row r="404" spans="2:32" x14ac:dyDescent="0.25">
      <c r="B404" s="1">
        <v>37400</v>
      </c>
      <c r="C404" s="2">
        <v>44637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2325</v>
      </c>
      <c r="K404" s="1">
        <v>50</v>
      </c>
      <c r="L404" s="1">
        <v>25</v>
      </c>
      <c r="M404" s="1">
        <v>388.2</v>
      </c>
      <c r="N404" s="1">
        <v>25</v>
      </c>
      <c r="O404" s="1">
        <v>1691.3</v>
      </c>
      <c r="P404" s="1">
        <v>37612.800000000003</v>
      </c>
      <c r="Q404" s="1">
        <v>37400</v>
      </c>
      <c r="R404" s="2">
        <v>44637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325</v>
      </c>
      <c r="Z404" s="1">
        <v>50</v>
      </c>
      <c r="AA404" s="1">
        <v>25</v>
      </c>
      <c r="AB404" s="1">
        <v>915.95</v>
      </c>
      <c r="AC404" s="1">
        <v>25</v>
      </c>
      <c r="AD404" s="1">
        <v>1374.75</v>
      </c>
      <c r="AE404" s="1">
        <v>37612.800000000003</v>
      </c>
      <c r="AF404" s="1"/>
    </row>
    <row r="405" spans="2:32" x14ac:dyDescent="0.25">
      <c r="B405" s="1">
        <v>37400</v>
      </c>
      <c r="C405" s="2">
        <v>44644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400</v>
      </c>
      <c r="K405" s="1">
        <v>0</v>
      </c>
      <c r="L405" s="1">
        <v>100</v>
      </c>
      <c r="M405" s="1">
        <v>608.45000000000005</v>
      </c>
      <c r="N405" s="1">
        <v>0</v>
      </c>
      <c r="O405" s="1">
        <v>0</v>
      </c>
      <c r="P405" s="1">
        <v>37612.800000000003</v>
      </c>
      <c r="Q405" s="1">
        <v>37400</v>
      </c>
      <c r="R405" s="2">
        <v>44644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375</v>
      </c>
      <c r="Z405" s="1">
        <v>0</v>
      </c>
      <c r="AA405" s="1">
        <v>250</v>
      </c>
      <c r="AB405" s="1">
        <v>773.2</v>
      </c>
      <c r="AC405" s="1">
        <v>0</v>
      </c>
      <c r="AD405" s="1">
        <v>0</v>
      </c>
      <c r="AE405" s="1">
        <v>37612.800000000003</v>
      </c>
      <c r="AF405" s="1"/>
    </row>
    <row r="406" spans="2:32" x14ac:dyDescent="0.25">
      <c r="B406" s="1">
        <v>37400</v>
      </c>
      <c r="C406" s="2">
        <v>44651</v>
      </c>
      <c r="D406" s="1">
        <v>205</v>
      </c>
      <c r="E406" s="1">
        <v>38</v>
      </c>
      <c r="F406" s="1">
        <v>354</v>
      </c>
      <c r="G406" s="1">
        <v>27.88</v>
      </c>
      <c r="H406" s="1">
        <v>1103.8</v>
      </c>
      <c r="I406" s="1">
        <v>27.099999999999909</v>
      </c>
      <c r="J406" s="1">
        <v>7125</v>
      </c>
      <c r="K406" s="1">
        <v>4125</v>
      </c>
      <c r="L406" s="1">
        <v>25</v>
      </c>
      <c r="M406" s="1">
        <v>1071.55</v>
      </c>
      <c r="N406" s="1">
        <v>25</v>
      </c>
      <c r="O406" s="1">
        <v>1101.8</v>
      </c>
      <c r="P406" s="1">
        <v>37612.800000000003</v>
      </c>
      <c r="Q406" s="1">
        <v>37400</v>
      </c>
      <c r="R406" s="2">
        <v>44651</v>
      </c>
      <c r="S406" s="1">
        <v>101</v>
      </c>
      <c r="T406" s="1">
        <v>-41</v>
      </c>
      <c r="U406" s="1">
        <v>215</v>
      </c>
      <c r="V406" s="1">
        <v>21.28</v>
      </c>
      <c r="W406" s="1">
        <v>1424.9</v>
      </c>
      <c r="X406" s="1">
        <v>131.20000000000005</v>
      </c>
      <c r="Y406" s="1">
        <v>12500</v>
      </c>
      <c r="Z406" s="1">
        <v>9000</v>
      </c>
      <c r="AA406" s="1">
        <v>25</v>
      </c>
      <c r="AB406" s="1">
        <v>1410.95</v>
      </c>
      <c r="AC406" s="1">
        <v>25</v>
      </c>
      <c r="AD406" s="1">
        <v>1439.2</v>
      </c>
      <c r="AE406" s="1">
        <v>37612.800000000003</v>
      </c>
      <c r="AF406" s="1"/>
    </row>
    <row r="407" spans="2:32" x14ac:dyDescent="0.25">
      <c r="B407" s="1">
        <v>37400</v>
      </c>
      <c r="C407" s="2">
        <v>44679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350</v>
      </c>
      <c r="L407" s="1">
        <v>0</v>
      </c>
      <c r="M407" s="1">
        <v>0</v>
      </c>
      <c r="N407" s="1">
        <v>25</v>
      </c>
      <c r="O407" s="1">
        <v>1559.75</v>
      </c>
      <c r="P407" s="1">
        <v>37612.800000000003</v>
      </c>
      <c r="Q407" s="1">
        <v>37400</v>
      </c>
      <c r="R407" s="2">
        <v>44679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2400</v>
      </c>
      <c r="AA407" s="1">
        <v>0</v>
      </c>
      <c r="AB407" s="1">
        <v>0</v>
      </c>
      <c r="AC407" s="1">
        <v>25</v>
      </c>
      <c r="AD407" s="1">
        <v>2018.85</v>
      </c>
      <c r="AE407" s="1">
        <v>37612.800000000003</v>
      </c>
      <c r="AF407" s="1"/>
    </row>
    <row r="408" spans="2:32" x14ac:dyDescent="0.25">
      <c r="B408" s="1">
        <v>37400</v>
      </c>
      <c r="C408" s="2">
        <v>44623</v>
      </c>
      <c r="D408" s="1">
        <v>665</v>
      </c>
      <c r="E408" s="1">
        <v>571</v>
      </c>
      <c r="F408" s="1">
        <v>9946</v>
      </c>
      <c r="G408" s="1">
        <v>29.85</v>
      </c>
      <c r="H408" s="1">
        <v>636.5</v>
      </c>
      <c r="I408" s="1">
        <v>-78.700000000000045</v>
      </c>
      <c r="J408" s="1">
        <v>19200</v>
      </c>
      <c r="K408" s="1">
        <v>13725</v>
      </c>
      <c r="L408" s="1">
        <v>25</v>
      </c>
      <c r="M408" s="1">
        <v>633.85</v>
      </c>
      <c r="N408" s="1">
        <v>50</v>
      </c>
      <c r="O408" s="1">
        <v>637.65</v>
      </c>
      <c r="P408" s="1">
        <v>37612.800000000003</v>
      </c>
      <c r="Q408" s="1">
        <v>37400</v>
      </c>
      <c r="R408" s="2">
        <v>44623</v>
      </c>
      <c r="S408" s="1">
        <v>247</v>
      </c>
      <c r="T408" s="1">
        <v>150</v>
      </c>
      <c r="U408" s="1">
        <v>5768</v>
      </c>
      <c r="V408" s="1">
        <v>25.73</v>
      </c>
      <c r="W408" s="1">
        <v>885</v>
      </c>
      <c r="X408" s="1">
        <v>40.649999999999977</v>
      </c>
      <c r="Y408" s="1">
        <v>16975</v>
      </c>
      <c r="Z408" s="1">
        <v>8850</v>
      </c>
      <c r="AA408" s="1">
        <v>100</v>
      </c>
      <c r="AB408" s="1">
        <v>879.65</v>
      </c>
      <c r="AC408" s="1">
        <v>25</v>
      </c>
      <c r="AD408" s="1">
        <v>888.4</v>
      </c>
      <c r="AE408" s="1">
        <v>37612.800000000003</v>
      </c>
      <c r="AF408" s="1"/>
    </row>
    <row r="409" spans="2:32" x14ac:dyDescent="0.25">
      <c r="B409" s="1">
        <v>37500</v>
      </c>
      <c r="C409" s="2">
        <v>44623</v>
      </c>
      <c r="D409" s="1">
        <v>3521</v>
      </c>
      <c r="E409" s="1">
        <v>2328</v>
      </c>
      <c r="F409" s="1">
        <v>30608</v>
      </c>
      <c r="G409" s="1">
        <v>29.59</v>
      </c>
      <c r="H409" s="1">
        <v>674.5</v>
      </c>
      <c r="I409" s="1">
        <v>-69.399999999999977</v>
      </c>
      <c r="J409" s="1">
        <v>21775</v>
      </c>
      <c r="K409" s="1">
        <v>24625</v>
      </c>
      <c r="L409" s="1">
        <v>25</v>
      </c>
      <c r="M409" s="1">
        <v>674.25</v>
      </c>
      <c r="N409" s="1">
        <v>175</v>
      </c>
      <c r="O409" s="1">
        <v>678.4</v>
      </c>
      <c r="P409" s="1">
        <v>37612.800000000003</v>
      </c>
      <c r="Q409" s="1">
        <v>37500</v>
      </c>
      <c r="R409" s="2">
        <v>44623</v>
      </c>
      <c r="S409" s="1">
        <v>3251</v>
      </c>
      <c r="T409" s="1">
        <v>2108</v>
      </c>
      <c r="U409" s="1">
        <v>26485</v>
      </c>
      <c r="V409" s="1">
        <v>25.6</v>
      </c>
      <c r="W409" s="1">
        <v>823.95</v>
      </c>
      <c r="X409" s="1">
        <v>30.650000000000091</v>
      </c>
      <c r="Y409" s="1">
        <v>29450</v>
      </c>
      <c r="Z409" s="1">
        <v>14200</v>
      </c>
      <c r="AA409" s="1">
        <v>25</v>
      </c>
      <c r="AB409" s="1">
        <v>822.2</v>
      </c>
      <c r="AC409" s="1">
        <v>100</v>
      </c>
      <c r="AD409" s="1">
        <v>825</v>
      </c>
      <c r="AE409" s="1">
        <v>37612.800000000003</v>
      </c>
      <c r="AF409" s="1"/>
    </row>
    <row r="410" spans="2:32" x14ac:dyDescent="0.25">
      <c r="B410" s="1">
        <v>37500</v>
      </c>
      <c r="C410" s="2">
        <v>44616</v>
      </c>
      <c r="D410" s="1">
        <v>59349</v>
      </c>
      <c r="E410" s="1">
        <v>26238</v>
      </c>
      <c r="F410" s="1">
        <v>1409925</v>
      </c>
      <c r="G410" s="1">
        <v>30.16</v>
      </c>
      <c r="H410" s="1">
        <v>452.1</v>
      </c>
      <c r="I410" s="1">
        <v>-111.79999999999995</v>
      </c>
      <c r="J410" s="1">
        <v>120150</v>
      </c>
      <c r="K410" s="1">
        <v>152175</v>
      </c>
      <c r="L410" s="1">
        <v>200</v>
      </c>
      <c r="M410" s="1">
        <v>450.6</v>
      </c>
      <c r="N410" s="1">
        <v>25</v>
      </c>
      <c r="O410" s="1">
        <v>452.1</v>
      </c>
      <c r="P410" s="1">
        <v>37612.800000000003</v>
      </c>
      <c r="Q410" s="1">
        <v>37500</v>
      </c>
      <c r="R410" s="2">
        <v>44616</v>
      </c>
      <c r="S410" s="1">
        <v>42334</v>
      </c>
      <c r="T410" s="1">
        <v>17489</v>
      </c>
      <c r="U410" s="1">
        <v>1223275</v>
      </c>
      <c r="V410" s="1">
        <v>26.01</v>
      </c>
      <c r="W410" s="1">
        <v>556.70000000000005</v>
      </c>
      <c r="X410" s="1">
        <v>-3.75</v>
      </c>
      <c r="Y410" s="1">
        <v>238625</v>
      </c>
      <c r="Z410" s="1">
        <v>89725</v>
      </c>
      <c r="AA410" s="1">
        <v>75</v>
      </c>
      <c r="AB410" s="1">
        <v>555.35</v>
      </c>
      <c r="AC410" s="1">
        <v>100</v>
      </c>
      <c r="AD410" s="1">
        <v>556.45000000000005</v>
      </c>
      <c r="AE410" s="1">
        <v>37612.800000000003</v>
      </c>
      <c r="AF410" s="1"/>
    </row>
    <row r="411" spans="2:32" x14ac:dyDescent="0.25">
      <c r="B411" s="1">
        <v>37500</v>
      </c>
      <c r="C411" s="2">
        <v>44637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1425</v>
      </c>
      <c r="K411" s="1">
        <v>350</v>
      </c>
      <c r="L411" s="1">
        <v>25</v>
      </c>
      <c r="M411" s="1">
        <v>761.05</v>
      </c>
      <c r="N411" s="1">
        <v>50</v>
      </c>
      <c r="O411" s="1">
        <v>1590.1</v>
      </c>
      <c r="P411" s="1">
        <v>37612.800000000003</v>
      </c>
      <c r="Q411" s="1">
        <v>37500</v>
      </c>
      <c r="R411" s="2">
        <v>44637</v>
      </c>
      <c r="S411" s="1">
        <v>0</v>
      </c>
      <c r="T411" s="1">
        <v>0</v>
      </c>
      <c r="U411" s="1">
        <v>0</v>
      </c>
      <c r="V411" s="1">
        <v>28.26</v>
      </c>
      <c r="W411" s="1">
        <v>1335.85</v>
      </c>
      <c r="X411" s="1">
        <v>-1285.8000000000002</v>
      </c>
      <c r="Y411" s="1">
        <v>3100</v>
      </c>
      <c r="Z411" s="1">
        <v>850</v>
      </c>
      <c r="AA411" s="1">
        <v>100</v>
      </c>
      <c r="AB411" s="1">
        <v>1129.0999999999999</v>
      </c>
      <c r="AC411" s="1">
        <v>100</v>
      </c>
      <c r="AD411" s="1">
        <v>1232.75</v>
      </c>
      <c r="AE411" s="1">
        <v>37612.800000000003</v>
      </c>
      <c r="AF411" s="1"/>
    </row>
    <row r="412" spans="2:32" x14ac:dyDescent="0.25">
      <c r="B412" s="1">
        <v>37500</v>
      </c>
      <c r="C412" s="2">
        <v>44644</v>
      </c>
      <c r="D412" s="1">
        <v>25</v>
      </c>
      <c r="E412" s="1">
        <v>13</v>
      </c>
      <c r="F412" s="1">
        <v>38</v>
      </c>
      <c r="G412" s="1">
        <v>27.5</v>
      </c>
      <c r="H412" s="1">
        <v>1012.85</v>
      </c>
      <c r="I412" s="1">
        <v>-10.399999999999975</v>
      </c>
      <c r="J412" s="1">
        <v>3550</v>
      </c>
      <c r="K412" s="1">
        <v>1300</v>
      </c>
      <c r="L412" s="1">
        <v>400</v>
      </c>
      <c r="M412" s="1">
        <v>1013.2</v>
      </c>
      <c r="N412" s="1">
        <v>200</v>
      </c>
      <c r="O412" s="1">
        <v>1034.4000000000001</v>
      </c>
      <c r="P412" s="1">
        <v>37612.800000000003</v>
      </c>
      <c r="Q412" s="1">
        <v>37500</v>
      </c>
      <c r="R412" s="2">
        <v>44644</v>
      </c>
      <c r="S412" s="1">
        <v>293</v>
      </c>
      <c r="T412" s="1">
        <v>282</v>
      </c>
      <c r="U412" s="1">
        <v>367</v>
      </c>
      <c r="V412" s="1">
        <v>20.93</v>
      </c>
      <c r="W412" s="1">
        <v>1208.25</v>
      </c>
      <c r="X412" s="1">
        <v>165.70000000000005</v>
      </c>
      <c r="Y412" s="1">
        <v>5875</v>
      </c>
      <c r="Z412" s="1">
        <v>1650</v>
      </c>
      <c r="AA412" s="1">
        <v>200</v>
      </c>
      <c r="AB412" s="1">
        <v>1206.0999999999999</v>
      </c>
      <c r="AC412" s="1">
        <v>25</v>
      </c>
      <c r="AD412" s="1">
        <v>1223.3</v>
      </c>
      <c r="AE412" s="1">
        <v>37612.800000000003</v>
      </c>
      <c r="AF412" s="1"/>
    </row>
    <row r="413" spans="2:32" x14ac:dyDescent="0.25">
      <c r="B413" s="1">
        <v>37500</v>
      </c>
      <c r="C413" s="2">
        <v>44651</v>
      </c>
      <c r="D413" s="1">
        <v>5360</v>
      </c>
      <c r="E413" s="1">
        <v>1043</v>
      </c>
      <c r="F413" s="1">
        <v>12300</v>
      </c>
      <c r="G413" s="1">
        <v>27.68</v>
      </c>
      <c r="H413" s="1">
        <v>1127.8499999999999</v>
      </c>
      <c r="I413" s="1">
        <v>15.75</v>
      </c>
      <c r="J413" s="1">
        <v>13175</v>
      </c>
      <c r="K413" s="1">
        <v>10050</v>
      </c>
      <c r="L413" s="1">
        <v>25</v>
      </c>
      <c r="M413" s="1">
        <v>1125</v>
      </c>
      <c r="N413" s="1">
        <v>100</v>
      </c>
      <c r="O413" s="1">
        <v>1127.8499999999999</v>
      </c>
      <c r="P413" s="1">
        <v>37612.800000000003</v>
      </c>
      <c r="Q413" s="1">
        <v>37500</v>
      </c>
      <c r="R413" s="2">
        <v>44651</v>
      </c>
      <c r="S413" s="1">
        <v>3966</v>
      </c>
      <c r="T413" s="1">
        <v>1044</v>
      </c>
      <c r="U413" s="1">
        <v>7372</v>
      </c>
      <c r="V413" s="1">
        <v>21.7</v>
      </c>
      <c r="W413" s="1">
        <v>1362.05</v>
      </c>
      <c r="X413" s="1">
        <v>107.04999999999995</v>
      </c>
      <c r="Y413" s="1">
        <v>14775</v>
      </c>
      <c r="Z413" s="1">
        <v>9750</v>
      </c>
      <c r="AA413" s="1">
        <v>100</v>
      </c>
      <c r="AB413" s="1">
        <v>1361.5</v>
      </c>
      <c r="AC413" s="1">
        <v>25</v>
      </c>
      <c r="AD413" s="1">
        <v>1370</v>
      </c>
      <c r="AE413" s="1">
        <v>37612.800000000003</v>
      </c>
      <c r="AF413" s="1"/>
    </row>
    <row r="414" spans="2:32" x14ac:dyDescent="0.25">
      <c r="B414" s="1">
        <v>37500</v>
      </c>
      <c r="C414" s="2">
        <v>44679</v>
      </c>
      <c r="D414" s="1">
        <v>177</v>
      </c>
      <c r="E414" s="1">
        <v>26</v>
      </c>
      <c r="F414" s="1">
        <v>208</v>
      </c>
      <c r="G414" s="1">
        <v>26.73</v>
      </c>
      <c r="H414" s="1">
        <v>1340.7</v>
      </c>
      <c r="I414" s="1">
        <v>13.900000000000093</v>
      </c>
      <c r="J414" s="1">
        <v>2100</v>
      </c>
      <c r="K414" s="1">
        <v>3075</v>
      </c>
      <c r="L414" s="1">
        <v>25</v>
      </c>
      <c r="M414" s="1">
        <v>1319.7</v>
      </c>
      <c r="N414" s="1">
        <v>75</v>
      </c>
      <c r="O414" s="1">
        <v>1352.5</v>
      </c>
      <c r="P414" s="1">
        <v>37612.800000000003</v>
      </c>
      <c r="Q414" s="1">
        <v>37500</v>
      </c>
      <c r="R414" s="2">
        <v>44679</v>
      </c>
      <c r="S414" s="1">
        <v>94</v>
      </c>
      <c r="T414" s="1">
        <v>24</v>
      </c>
      <c r="U414" s="1">
        <v>101</v>
      </c>
      <c r="V414" s="1">
        <v>20.14</v>
      </c>
      <c r="W414" s="1">
        <v>1764.15</v>
      </c>
      <c r="X414" s="1">
        <v>134.25</v>
      </c>
      <c r="Y414" s="1">
        <v>1950</v>
      </c>
      <c r="Z414" s="1">
        <v>3250</v>
      </c>
      <c r="AA414" s="1">
        <v>50</v>
      </c>
      <c r="AB414" s="1">
        <v>1746.95</v>
      </c>
      <c r="AC414" s="1">
        <v>25</v>
      </c>
      <c r="AD414" s="1">
        <v>1769.3</v>
      </c>
      <c r="AE414" s="1">
        <v>37612.800000000003</v>
      </c>
      <c r="AF414" s="1"/>
    </row>
    <row r="415" spans="2:32" x14ac:dyDescent="0.25">
      <c r="B415" s="1">
        <v>37500</v>
      </c>
      <c r="C415" s="2">
        <v>44742</v>
      </c>
      <c r="D415" s="1">
        <v>4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1475</v>
      </c>
      <c r="K415" s="1">
        <v>75</v>
      </c>
      <c r="L415" s="1">
        <v>25</v>
      </c>
      <c r="M415" s="1">
        <v>1158.55</v>
      </c>
      <c r="N415" s="1">
        <v>25</v>
      </c>
      <c r="O415" s="1">
        <v>4462.8999999999996</v>
      </c>
      <c r="P415" s="1">
        <v>37612.800000000003</v>
      </c>
      <c r="Q415" s="1">
        <v>37500</v>
      </c>
      <c r="R415" s="2">
        <v>44742</v>
      </c>
      <c r="S415" s="1">
        <v>2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75</v>
      </c>
      <c r="AA415" s="1">
        <v>0</v>
      </c>
      <c r="AB415" s="1">
        <v>0</v>
      </c>
      <c r="AC415" s="1">
        <v>25</v>
      </c>
      <c r="AD415" s="1">
        <v>5409</v>
      </c>
      <c r="AE415" s="1">
        <v>37612.800000000003</v>
      </c>
      <c r="AF415" s="1"/>
    </row>
    <row r="416" spans="2:32" x14ac:dyDescent="0.25">
      <c r="B416" s="1">
        <v>37500</v>
      </c>
      <c r="C416" s="2">
        <v>44833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125</v>
      </c>
      <c r="L416" s="1">
        <v>0</v>
      </c>
      <c r="M416" s="1">
        <v>0</v>
      </c>
      <c r="N416" s="1">
        <v>25</v>
      </c>
      <c r="O416" s="1">
        <v>5330</v>
      </c>
      <c r="P416" s="1">
        <v>37612.800000000003</v>
      </c>
      <c r="Q416" s="1">
        <v>37500</v>
      </c>
      <c r="R416" s="2">
        <v>44833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100</v>
      </c>
      <c r="AA416" s="1">
        <v>0</v>
      </c>
      <c r="AB416" s="1">
        <v>0</v>
      </c>
      <c r="AC416" s="1">
        <v>50</v>
      </c>
      <c r="AD416" s="1">
        <v>6758</v>
      </c>
      <c r="AE416" s="1">
        <v>37612.800000000003</v>
      </c>
      <c r="AF416" s="1"/>
    </row>
    <row r="417" spans="2:32" x14ac:dyDescent="0.25">
      <c r="B417" s="1">
        <v>37500</v>
      </c>
      <c r="C417" s="2">
        <v>44924</v>
      </c>
      <c r="D417" s="1">
        <v>4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125</v>
      </c>
      <c r="K417" s="1">
        <v>150</v>
      </c>
      <c r="L417" s="1">
        <v>100</v>
      </c>
      <c r="M417" s="1">
        <v>1240.05</v>
      </c>
      <c r="N417" s="1">
        <v>100</v>
      </c>
      <c r="O417" s="1">
        <v>4250.95</v>
      </c>
      <c r="P417" s="1">
        <v>37612.800000000003</v>
      </c>
      <c r="Q417" s="1">
        <v>37500</v>
      </c>
      <c r="R417" s="2">
        <v>44924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100</v>
      </c>
      <c r="Z417" s="1">
        <v>0</v>
      </c>
      <c r="AA417" s="1">
        <v>100</v>
      </c>
      <c r="AB417" s="1">
        <v>1949.25</v>
      </c>
      <c r="AC417" s="1">
        <v>0</v>
      </c>
      <c r="AD417" s="1">
        <v>0</v>
      </c>
      <c r="AE417" s="1">
        <v>37612.800000000003</v>
      </c>
      <c r="AF417" s="1"/>
    </row>
    <row r="418" spans="2:32" x14ac:dyDescent="0.25">
      <c r="B418" s="1">
        <v>37500</v>
      </c>
      <c r="C418" s="2">
        <v>44630</v>
      </c>
      <c r="D418" s="1">
        <v>90</v>
      </c>
      <c r="E418" s="1">
        <v>79</v>
      </c>
      <c r="F418" s="1">
        <v>544</v>
      </c>
      <c r="G418" s="1">
        <v>30.42</v>
      </c>
      <c r="H418" s="1">
        <v>855.95</v>
      </c>
      <c r="I418" s="1">
        <v>-44.849999999999909</v>
      </c>
      <c r="J418" s="1">
        <v>9225</v>
      </c>
      <c r="K418" s="1">
        <v>4625</v>
      </c>
      <c r="L418" s="1">
        <v>75</v>
      </c>
      <c r="M418" s="1">
        <v>848.2</v>
      </c>
      <c r="N418" s="1">
        <v>50</v>
      </c>
      <c r="O418" s="1">
        <v>877</v>
      </c>
      <c r="P418" s="1">
        <v>37612.800000000003</v>
      </c>
      <c r="Q418" s="1">
        <v>37500</v>
      </c>
      <c r="R418" s="2">
        <v>44630</v>
      </c>
      <c r="S418" s="1">
        <v>54</v>
      </c>
      <c r="T418" s="1">
        <v>28</v>
      </c>
      <c r="U418" s="1">
        <v>444</v>
      </c>
      <c r="V418" s="1">
        <v>25.24</v>
      </c>
      <c r="W418" s="1">
        <v>1059.0999999999999</v>
      </c>
      <c r="X418" s="1">
        <v>73.949999999999932</v>
      </c>
      <c r="Y418" s="1">
        <v>6500</v>
      </c>
      <c r="Z418" s="1">
        <v>4750</v>
      </c>
      <c r="AA418" s="1">
        <v>75</v>
      </c>
      <c r="AB418" s="1">
        <v>1035</v>
      </c>
      <c r="AC418" s="1">
        <v>25</v>
      </c>
      <c r="AD418" s="1">
        <v>1061.9000000000001</v>
      </c>
      <c r="AE418" s="1">
        <v>37612.800000000003</v>
      </c>
      <c r="AF418" s="1"/>
    </row>
    <row r="419" spans="2:32" x14ac:dyDescent="0.25">
      <c r="B419" s="1">
        <v>37600</v>
      </c>
      <c r="C419" s="2">
        <v>44616</v>
      </c>
      <c r="D419" s="1">
        <v>14199</v>
      </c>
      <c r="E419" s="1">
        <v>8461</v>
      </c>
      <c r="F419" s="1">
        <v>554034</v>
      </c>
      <c r="G419" s="1">
        <v>30.01</v>
      </c>
      <c r="H419" s="1">
        <v>490.85</v>
      </c>
      <c r="I419" s="1">
        <v>-111.29999999999995</v>
      </c>
      <c r="J419" s="1">
        <v>44675</v>
      </c>
      <c r="K419" s="1">
        <v>68900</v>
      </c>
      <c r="L419" s="1">
        <v>50</v>
      </c>
      <c r="M419" s="1">
        <v>489.55</v>
      </c>
      <c r="N419" s="1">
        <v>50</v>
      </c>
      <c r="O419" s="1">
        <v>490.75</v>
      </c>
      <c r="P419" s="1">
        <v>37612.800000000003</v>
      </c>
      <c r="Q419" s="1">
        <v>37600</v>
      </c>
      <c r="R419" s="2">
        <v>44616</v>
      </c>
      <c r="S419" s="1">
        <v>13353</v>
      </c>
      <c r="T419" s="1">
        <v>7118</v>
      </c>
      <c r="U419" s="1">
        <v>686281</v>
      </c>
      <c r="V419" s="1">
        <v>25.73</v>
      </c>
      <c r="W419" s="1">
        <v>495.8</v>
      </c>
      <c r="X419" s="1">
        <v>-31.699999999999989</v>
      </c>
      <c r="Y419" s="1">
        <v>56400</v>
      </c>
      <c r="Z419" s="1">
        <v>71200</v>
      </c>
      <c r="AA419" s="1">
        <v>25</v>
      </c>
      <c r="AB419" s="1">
        <v>495.7</v>
      </c>
      <c r="AC419" s="1">
        <v>150</v>
      </c>
      <c r="AD419" s="1">
        <v>497.05</v>
      </c>
      <c r="AE419" s="1">
        <v>37612.800000000003</v>
      </c>
      <c r="AF419" s="1"/>
    </row>
    <row r="420" spans="2:32" x14ac:dyDescent="0.25">
      <c r="B420" s="1">
        <v>37600</v>
      </c>
      <c r="C420" s="2">
        <v>44623</v>
      </c>
      <c r="D420" s="1">
        <v>663</v>
      </c>
      <c r="E420" s="1">
        <v>532</v>
      </c>
      <c r="F420" s="1">
        <v>8420</v>
      </c>
      <c r="G420" s="1">
        <v>29.46</v>
      </c>
      <c r="H420" s="1">
        <v>715.7</v>
      </c>
      <c r="I420" s="1">
        <v>-71.5</v>
      </c>
      <c r="J420" s="1">
        <v>17650</v>
      </c>
      <c r="K420" s="1">
        <v>10775</v>
      </c>
      <c r="L420" s="1">
        <v>25</v>
      </c>
      <c r="M420" s="1">
        <v>715.7</v>
      </c>
      <c r="N420" s="1">
        <v>100</v>
      </c>
      <c r="O420" s="1">
        <v>719.85</v>
      </c>
      <c r="P420" s="1">
        <v>37612.800000000003</v>
      </c>
      <c r="Q420" s="1">
        <v>37600</v>
      </c>
      <c r="R420" s="2">
        <v>44623</v>
      </c>
      <c r="S420" s="1">
        <v>670</v>
      </c>
      <c r="T420" s="1">
        <v>350</v>
      </c>
      <c r="U420" s="1">
        <v>9919</v>
      </c>
      <c r="V420" s="1">
        <v>25.58</v>
      </c>
      <c r="W420" s="1">
        <v>769.95</v>
      </c>
      <c r="X420" s="1">
        <v>11.450000000000045</v>
      </c>
      <c r="Y420" s="1">
        <v>18825</v>
      </c>
      <c r="Z420" s="1">
        <v>13100</v>
      </c>
      <c r="AA420" s="1">
        <v>125</v>
      </c>
      <c r="AB420" s="1">
        <v>765</v>
      </c>
      <c r="AC420" s="1">
        <v>300</v>
      </c>
      <c r="AD420" s="1">
        <v>769.95</v>
      </c>
      <c r="AE420" s="1">
        <v>37612.800000000003</v>
      </c>
      <c r="AF420" s="1"/>
    </row>
    <row r="421" spans="2:32" x14ac:dyDescent="0.25">
      <c r="B421" s="1">
        <v>37600</v>
      </c>
      <c r="C421" s="2">
        <v>44630</v>
      </c>
      <c r="D421" s="1">
        <v>0</v>
      </c>
      <c r="E421" s="1">
        <v>0</v>
      </c>
      <c r="F421" s="1">
        <v>0</v>
      </c>
      <c r="G421" s="1">
        <v>30.12</v>
      </c>
      <c r="H421" s="1">
        <v>905.7</v>
      </c>
      <c r="I421" s="1">
        <v>-954.6</v>
      </c>
      <c r="J421" s="1">
        <v>8675</v>
      </c>
      <c r="K421" s="1">
        <v>4225</v>
      </c>
      <c r="L421" s="1">
        <v>50</v>
      </c>
      <c r="M421" s="1">
        <v>882.5</v>
      </c>
      <c r="N421" s="1">
        <v>75</v>
      </c>
      <c r="O421" s="1">
        <v>921</v>
      </c>
      <c r="P421" s="1">
        <v>37612.800000000003</v>
      </c>
      <c r="Q421" s="1">
        <v>37600</v>
      </c>
      <c r="R421" s="2">
        <v>44630</v>
      </c>
      <c r="S421" s="1">
        <v>22</v>
      </c>
      <c r="T421" s="1">
        <v>21</v>
      </c>
      <c r="U421" s="1">
        <v>101</v>
      </c>
      <c r="V421" s="1">
        <v>25.88</v>
      </c>
      <c r="W421" s="1">
        <v>967.6</v>
      </c>
      <c r="X421" s="1">
        <v>43.100000000000023</v>
      </c>
      <c r="Y421" s="1">
        <v>5650</v>
      </c>
      <c r="Z421" s="1">
        <v>4625</v>
      </c>
      <c r="AA421" s="1">
        <v>100</v>
      </c>
      <c r="AB421" s="1">
        <v>957.15</v>
      </c>
      <c r="AC421" s="1">
        <v>150</v>
      </c>
      <c r="AD421" s="1">
        <v>1003.55</v>
      </c>
      <c r="AE421" s="1">
        <v>37612.800000000003</v>
      </c>
      <c r="AF421" s="1"/>
    </row>
    <row r="422" spans="2:32" x14ac:dyDescent="0.25">
      <c r="B422" s="1">
        <v>37600</v>
      </c>
      <c r="C422" s="2">
        <v>44637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1275</v>
      </c>
      <c r="K422" s="1">
        <v>150</v>
      </c>
      <c r="L422" s="1">
        <v>25</v>
      </c>
      <c r="M422" s="1">
        <v>805</v>
      </c>
      <c r="N422" s="1">
        <v>25</v>
      </c>
      <c r="O422" s="1">
        <v>1096.6500000000001</v>
      </c>
      <c r="P422" s="1">
        <v>37612.800000000003</v>
      </c>
      <c r="Q422" s="1">
        <v>37600</v>
      </c>
      <c r="R422" s="2">
        <v>44637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2725</v>
      </c>
      <c r="Z422" s="1">
        <v>50</v>
      </c>
      <c r="AA422" s="1">
        <v>25</v>
      </c>
      <c r="AB422" s="1">
        <v>846.2</v>
      </c>
      <c r="AC422" s="1">
        <v>25</v>
      </c>
      <c r="AD422" s="1">
        <v>1204.8</v>
      </c>
      <c r="AE422" s="1">
        <v>37612.800000000003</v>
      </c>
      <c r="AF422" s="1"/>
    </row>
    <row r="423" spans="2:32" x14ac:dyDescent="0.25">
      <c r="B423" s="1">
        <v>37600</v>
      </c>
      <c r="C423" s="2">
        <v>44644</v>
      </c>
      <c r="D423" s="1">
        <v>0</v>
      </c>
      <c r="E423" s="1">
        <v>0</v>
      </c>
      <c r="F423" s="1">
        <v>0</v>
      </c>
      <c r="G423" s="1">
        <v>0</v>
      </c>
      <c r="H423" s="1">
        <v>715.9</v>
      </c>
      <c r="I423" s="1">
        <v>-941.65</v>
      </c>
      <c r="J423" s="1">
        <v>400</v>
      </c>
      <c r="K423" s="1">
        <v>225</v>
      </c>
      <c r="L423" s="1">
        <v>100</v>
      </c>
      <c r="M423" s="1">
        <v>718.1</v>
      </c>
      <c r="N423" s="1">
        <v>25</v>
      </c>
      <c r="O423" s="1">
        <v>1081.9000000000001</v>
      </c>
      <c r="P423" s="1">
        <v>37612.800000000003</v>
      </c>
      <c r="Q423" s="1">
        <v>37600</v>
      </c>
      <c r="R423" s="2">
        <v>44644</v>
      </c>
      <c r="S423" s="1">
        <v>0</v>
      </c>
      <c r="T423" s="1">
        <v>0</v>
      </c>
      <c r="U423" s="1">
        <v>0</v>
      </c>
      <c r="V423" s="1">
        <v>0</v>
      </c>
      <c r="W423" s="1">
        <v>808.95</v>
      </c>
      <c r="X423" s="1">
        <v>-1370.3999999999999</v>
      </c>
      <c r="Y423" s="1">
        <v>525</v>
      </c>
      <c r="Z423" s="1">
        <v>200</v>
      </c>
      <c r="AA423" s="1">
        <v>25</v>
      </c>
      <c r="AB423" s="1">
        <v>811.5</v>
      </c>
      <c r="AC423" s="1">
        <v>200</v>
      </c>
      <c r="AD423" s="1">
        <v>1196.8499999999999</v>
      </c>
      <c r="AE423" s="1">
        <v>37612.800000000003</v>
      </c>
      <c r="AF423" s="1"/>
    </row>
    <row r="424" spans="2:32" x14ac:dyDescent="0.25">
      <c r="B424" s="1">
        <v>37600</v>
      </c>
      <c r="C424" s="2">
        <v>44651</v>
      </c>
      <c r="D424" s="1">
        <v>167</v>
      </c>
      <c r="E424" s="1">
        <v>22</v>
      </c>
      <c r="F424" s="1">
        <v>358</v>
      </c>
      <c r="G424" s="1">
        <v>27.8</v>
      </c>
      <c r="H424" s="1">
        <v>1150.55</v>
      </c>
      <c r="I424" s="1">
        <v>13.349999999999907</v>
      </c>
      <c r="J424" s="1">
        <v>9525</v>
      </c>
      <c r="K424" s="1">
        <v>8025</v>
      </c>
      <c r="L424" s="1">
        <v>25</v>
      </c>
      <c r="M424" s="1">
        <v>1159.6500000000001</v>
      </c>
      <c r="N424" s="1">
        <v>25</v>
      </c>
      <c r="O424" s="1">
        <v>1180.6500000000001</v>
      </c>
      <c r="P424" s="1">
        <v>37612.800000000003</v>
      </c>
      <c r="Q424" s="1">
        <v>37600</v>
      </c>
      <c r="R424" s="2">
        <v>44651</v>
      </c>
      <c r="S424" s="1">
        <v>224</v>
      </c>
      <c r="T424" s="1">
        <v>72</v>
      </c>
      <c r="U424" s="1">
        <v>457</v>
      </c>
      <c r="V424" s="1">
        <v>21.3</v>
      </c>
      <c r="W424" s="1">
        <v>1301.6500000000001</v>
      </c>
      <c r="X424" s="1">
        <v>98.300000000000182</v>
      </c>
      <c r="Y424" s="1">
        <v>12150</v>
      </c>
      <c r="Z424" s="1">
        <v>9050</v>
      </c>
      <c r="AA424" s="1">
        <v>25</v>
      </c>
      <c r="AB424" s="1">
        <v>1291.1500000000001</v>
      </c>
      <c r="AC424" s="1">
        <v>100</v>
      </c>
      <c r="AD424" s="1">
        <v>1301.6500000000001</v>
      </c>
      <c r="AE424" s="1">
        <v>37612.800000000003</v>
      </c>
      <c r="AF424" s="1"/>
    </row>
    <row r="425" spans="2:32" x14ac:dyDescent="0.25">
      <c r="B425" s="1">
        <v>37600</v>
      </c>
      <c r="C425" s="2">
        <v>44679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1500</v>
      </c>
      <c r="L425" s="1">
        <v>0</v>
      </c>
      <c r="M425" s="1">
        <v>0</v>
      </c>
      <c r="N425" s="1">
        <v>25</v>
      </c>
      <c r="O425" s="1">
        <v>1948.6</v>
      </c>
      <c r="P425" s="1">
        <v>37612.800000000003</v>
      </c>
      <c r="Q425" s="1">
        <v>37600</v>
      </c>
      <c r="R425" s="2">
        <v>44679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2475</v>
      </c>
      <c r="AA425" s="1">
        <v>0</v>
      </c>
      <c r="AB425" s="1">
        <v>0</v>
      </c>
      <c r="AC425" s="1">
        <v>50</v>
      </c>
      <c r="AD425" s="1">
        <v>1805.8</v>
      </c>
      <c r="AE425" s="1">
        <v>37612.800000000003</v>
      </c>
      <c r="AF425" s="1"/>
    </row>
    <row r="426" spans="2:32" x14ac:dyDescent="0.25">
      <c r="B426" s="1">
        <v>37700</v>
      </c>
      <c r="C426" s="2">
        <v>44616</v>
      </c>
      <c r="D426" s="1">
        <v>10229</v>
      </c>
      <c r="E426" s="1">
        <v>4061</v>
      </c>
      <c r="F426" s="1">
        <v>437010</v>
      </c>
      <c r="G426" s="1">
        <v>29.65</v>
      </c>
      <c r="H426" s="1">
        <v>538.25</v>
      </c>
      <c r="I426" s="1">
        <v>-118.95000000000005</v>
      </c>
      <c r="J426" s="1">
        <v>46625</v>
      </c>
      <c r="K426" s="1">
        <v>44550</v>
      </c>
      <c r="L426" s="1">
        <v>50</v>
      </c>
      <c r="M426" s="1">
        <v>533.9</v>
      </c>
      <c r="N426" s="1">
        <v>75</v>
      </c>
      <c r="O426" s="1">
        <v>535.85</v>
      </c>
      <c r="P426" s="1">
        <v>37612.800000000003</v>
      </c>
      <c r="Q426" s="1">
        <v>37700</v>
      </c>
      <c r="R426" s="2">
        <v>44616</v>
      </c>
      <c r="S426" s="1">
        <v>24655</v>
      </c>
      <c r="T426" s="1">
        <v>14496</v>
      </c>
      <c r="U426" s="1">
        <v>742098</v>
      </c>
      <c r="V426" s="1">
        <v>25.44</v>
      </c>
      <c r="W426" s="1">
        <v>439.45</v>
      </c>
      <c r="X426" s="1">
        <v>-26.75</v>
      </c>
      <c r="Y426" s="1">
        <v>56050</v>
      </c>
      <c r="Z426" s="1">
        <v>82625</v>
      </c>
      <c r="AA426" s="1">
        <v>300</v>
      </c>
      <c r="AB426" s="1">
        <v>439.5</v>
      </c>
      <c r="AC426" s="1">
        <v>25</v>
      </c>
      <c r="AD426" s="1">
        <v>440.7</v>
      </c>
      <c r="AE426" s="1">
        <v>37612.800000000003</v>
      </c>
      <c r="AF426" s="1"/>
    </row>
    <row r="427" spans="2:32" x14ac:dyDescent="0.25">
      <c r="B427" s="1">
        <v>37700</v>
      </c>
      <c r="C427" s="2">
        <v>44623</v>
      </c>
      <c r="D427" s="1">
        <v>462</v>
      </c>
      <c r="E427" s="1">
        <v>322</v>
      </c>
      <c r="F427" s="1">
        <v>6073</v>
      </c>
      <c r="G427" s="1">
        <v>29.61</v>
      </c>
      <c r="H427" s="1">
        <v>762.75</v>
      </c>
      <c r="I427" s="1">
        <v>-72.399999999999977</v>
      </c>
      <c r="J427" s="1">
        <v>16975</v>
      </c>
      <c r="K427" s="1">
        <v>8850</v>
      </c>
      <c r="L427" s="1">
        <v>50</v>
      </c>
      <c r="M427" s="1">
        <v>762.1</v>
      </c>
      <c r="N427" s="1">
        <v>100</v>
      </c>
      <c r="O427" s="1">
        <v>766.75</v>
      </c>
      <c r="P427" s="1">
        <v>37612.800000000003</v>
      </c>
      <c r="Q427" s="1">
        <v>37700</v>
      </c>
      <c r="R427" s="2">
        <v>44623</v>
      </c>
      <c r="S427" s="1">
        <v>720</v>
      </c>
      <c r="T427" s="1">
        <v>259</v>
      </c>
      <c r="U427" s="1">
        <v>8580</v>
      </c>
      <c r="V427" s="1">
        <v>25.38</v>
      </c>
      <c r="W427" s="1">
        <v>714.5</v>
      </c>
      <c r="X427" s="1">
        <v>8.6499999999999773</v>
      </c>
      <c r="Y427" s="1">
        <v>18600</v>
      </c>
      <c r="Z427" s="1">
        <v>11575</v>
      </c>
      <c r="AA427" s="1">
        <v>600</v>
      </c>
      <c r="AB427" s="1">
        <v>714</v>
      </c>
      <c r="AC427" s="1">
        <v>175</v>
      </c>
      <c r="AD427" s="1">
        <v>716.15</v>
      </c>
      <c r="AE427" s="1">
        <v>37612.800000000003</v>
      </c>
      <c r="AF427" s="1"/>
    </row>
    <row r="428" spans="2:32" x14ac:dyDescent="0.25">
      <c r="B428" s="1">
        <v>37700</v>
      </c>
      <c r="C428" s="2">
        <v>44637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100</v>
      </c>
      <c r="K428" s="1">
        <v>150</v>
      </c>
      <c r="L428" s="1">
        <v>100</v>
      </c>
      <c r="M428" s="1">
        <v>977.1</v>
      </c>
      <c r="N428" s="1">
        <v>25</v>
      </c>
      <c r="O428" s="1">
        <v>1503.5</v>
      </c>
      <c r="P428" s="1">
        <v>37612.800000000003</v>
      </c>
      <c r="Q428" s="1">
        <v>37700</v>
      </c>
      <c r="R428" s="2">
        <v>44637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3725</v>
      </c>
      <c r="Z428" s="1">
        <v>100</v>
      </c>
      <c r="AA428" s="1">
        <v>25</v>
      </c>
      <c r="AB428" s="1">
        <v>822.95</v>
      </c>
      <c r="AC428" s="1">
        <v>25</v>
      </c>
      <c r="AD428" s="1">
        <v>1246.0999999999999</v>
      </c>
      <c r="AE428" s="1">
        <v>37612.800000000003</v>
      </c>
      <c r="AF428" s="1"/>
    </row>
    <row r="429" spans="2:32" x14ac:dyDescent="0.25">
      <c r="B429" s="1">
        <v>37700</v>
      </c>
      <c r="C429" s="2">
        <v>44644</v>
      </c>
      <c r="D429" s="1">
        <v>2</v>
      </c>
      <c r="E429" s="1">
        <v>0</v>
      </c>
      <c r="F429" s="1">
        <v>1</v>
      </c>
      <c r="G429" s="1">
        <v>22.47</v>
      </c>
      <c r="H429" s="1">
        <v>912.15</v>
      </c>
      <c r="I429" s="1">
        <v>64.299999999999955</v>
      </c>
      <c r="J429" s="1">
        <v>4050</v>
      </c>
      <c r="K429" s="1">
        <v>250</v>
      </c>
      <c r="L429" s="1">
        <v>75</v>
      </c>
      <c r="M429" s="1">
        <v>865.35</v>
      </c>
      <c r="N429" s="1">
        <v>25</v>
      </c>
      <c r="O429" s="1">
        <v>1156.5</v>
      </c>
      <c r="P429" s="1">
        <v>37612.800000000003</v>
      </c>
      <c r="Q429" s="1">
        <v>37700</v>
      </c>
      <c r="R429" s="2">
        <v>44644</v>
      </c>
      <c r="S429" s="1">
        <v>0</v>
      </c>
      <c r="T429" s="1">
        <v>0</v>
      </c>
      <c r="U429" s="1">
        <v>0</v>
      </c>
      <c r="V429" s="1">
        <v>19.25</v>
      </c>
      <c r="W429" s="1">
        <v>1000.05</v>
      </c>
      <c r="X429" s="1">
        <v>-1128.3</v>
      </c>
      <c r="Y429" s="1">
        <v>925</v>
      </c>
      <c r="Z429" s="1">
        <v>250</v>
      </c>
      <c r="AA429" s="1">
        <v>25</v>
      </c>
      <c r="AB429" s="1">
        <v>430.35</v>
      </c>
      <c r="AC429" s="1">
        <v>50</v>
      </c>
      <c r="AD429" s="1">
        <v>1121.5999999999999</v>
      </c>
      <c r="AE429" s="1">
        <v>37612.800000000003</v>
      </c>
      <c r="AF429" s="1"/>
    </row>
    <row r="430" spans="2:32" x14ac:dyDescent="0.25">
      <c r="B430" s="1">
        <v>37700</v>
      </c>
      <c r="C430" s="2">
        <v>44651</v>
      </c>
      <c r="D430" s="1">
        <v>306</v>
      </c>
      <c r="E430" s="1">
        <v>29</v>
      </c>
      <c r="F430" s="1">
        <v>280</v>
      </c>
      <c r="G430" s="1">
        <v>27.77</v>
      </c>
      <c r="H430" s="1">
        <v>1217.8</v>
      </c>
      <c r="I430" s="1">
        <v>32.649999999999864</v>
      </c>
      <c r="J430" s="1">
        <v>9625</v>
      </c>
      <c r="K430" s="1">
        <v>8150</v>
      </c>
      <c r="L430" s="1">
        <v>25</v>
      </c>
      <c r="M430" s="1">
        <v>1203.2</v>
      </c>
      <c r="N430" s="1">
        <v>25</v>
      </c>
      <c r="O430" s="1">
        <v>1222.2</v>
      </c>
      <c r="P430" s="1">
        <v>37612.800000000003</v>
      </c>
      <c r="Q430" s="1">
        <v>37700</v>
      </c>
      <c r="R430" s="2">
        <v>44651</v>
      </c>
      <c r="S430" s="1">
        <v>246</v>
      </c>
      <c r="T430" s="1">
        <v>46</v>
      </c>
      <c r="U430" s="1">
        <v>457</v>
      </c>
      <c r="V430" s="1">
        <v>21.39</v>
      </c>
      <c r="W430" s="1">
        <v>1270.6500000000001</v>
      </c>
      <c r="X430" s="1">
        <v>119.35000000000014</v>
      </c>
      <c r="Y430" s="1">
        <v>13450</v>
      </c>
      <c r="Z430" s="1">
        <v>8175</v>
      </c>
      <c r="AA430" s="1">
        <v>25</v>
      </c>
      <c r="AB430" s="1">
        <v>1240.55</v>
      </c>
      <c r="AC430" s="1">
        <v>25</v>
      </c>
      <c r="AD430" s="1">
        <v>1267.55</v>
      </c>
      <c r="AE430" s="1">
        <v>37612.800000000003</v>
      </c>
      <c r="AF430" s="1"/>
    </row>
    <row r="431" spans="2:32" x14ac:dyDescent="0.25">
      <c r="B431" s="1">
        <v>37700</v>
      </c>
      <c r="C431" s="2">
        <v>44679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1475</v>
      </c>
      <c r="L431" s="1">
        <v>0</v>
      </c>
      <c r="M431" s="1">
        <v>0</v>
      </c>
      <c r="N431" s="1">
        <v>1175</v>
      </c>
      <c r="O431" s="1">
        <v>2225.5</v>
      </c>
      <c r="P431" s="1">
        <v>37612.800000000003</v>
      </c>
      <c r="Q431" s="1">
        <v>37700</v>
      </c>
      <c r="R431" s="2">
        <v>44679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1225</v>
      </c>
      <c r="AA431" s="1">
        <v>0</v>
      </c>
      <c r="AB431" s="1">
        <v>0</v>
      </c>
      <c r="AC431" s="1">
        <v>25</v>
      </c>
      <c r="AD431" s="1">
        <v>1798.7</v>
      </c>
      <c r="AE431" s="1">
        <v>37612.800000000003</v>
      </c>
      <c r="AF431" s="1"/>
    </row>
    <row r="432" spans="2:32" x14ac:dyDescent="0.25">
      <c r="B432" s="1">
        <v>37700</v>
      </c>
      <c r="C432" s="2">
        <v>44630</v>
      </c>
      <c r="D432" s="1">
        <v>14</v>
      </c>
      <c r="E432" s="1">
        <v>13</v>
      </c>
      <c r="F432" s="1">
        <v>63</v>
      </c>
      <c r="G432" s="1">
        <v>29.81</v>
      </c>
      <c r="H432" s="1">
        <v>950.95</v>
      </c>
      <c r="I432" s="1">
        <v>-26.299999999999955</v>
      </c>
      <c r="J432" s="1">
        <v>7925</v>
      </c>
      <c r="K432" s="1">
        <v>3775</v>
      </c>
      <c r="L432" s="1">
        <v>25</v>
      </c>
      <c r="M432" s="1">
        <v>932.6</v>
      </c>
      <c r="N432" s="1">
        <v>75</v>
      </c>
      <c r="O432" s="1">
        <v>962.3</v>
      </c>
      <c r="P432" s="1">
        <v>37612.800000000003</v>
      </c>
      <c r="Q432" s="1">
        <v>37700</v>
      </c>
      <c r="R432" s="2">
        <v>44630</v>
      </c>
      <c r="S432" s="1">
        <v>7</v>
      </c>
      <c r="T432" s="1">
        <v>6</v>
      </c>
      <c r="U432" s="1">
        <v>43</v>
      </c>
      <c r="V432" s="1">
        <v>25.19</v>
      </c>
      <c r="W432" s="1">
        <v>929</v>
      </c>
      <c r="X432" s="1">
        <v>56.799999999999955</v>
      </c>
      <c r="Y432" s="1">
        <v>6825</v>
      </c>
      <c r="Z432" s="1">
        <v>4350</v>
      </c>
      <c r="AA432" s="1">
        <v>75</v>
      </c>
      <c r="AB432" s="1">
        <v>906.1</v>
      </c>
      <c r="AC432" s="1">
        <v>25</v>
      </c>
      <c r="AD432" s="1">
        <v>950.2</v>
      </c>
      <c r="AE432" s="1">
        <v>37612.800000000003</v>
      </c>
      <c r="AF432" s="1"/>
    </row>
    <row r="433" spans="2:32" x14ac:dyDescent="0.25">
      <c r="B433" s="1">
        <v>37800</v>
      </c>
      <c r="C433" s="2">
        <v>44623</v>
      </c>
      <c r="D433" s="1">
        <v>485</v>
      </c>
      <c r="E433" s="1">
        <v>184</v>
      </c>
      <c r="F433" s="1">
        <v>3968</v>
      </c>
      <c r="G433" s="1">
        <v>29.48</v>
      </c>
      <c r="H433" s="1">
        <v>819.25</v>
      </c>
      <c r="I433" s="1">
        <v>-52.549999999999955</v>
      </c>
      <c r="J433" s="1">
        <v>22675</v>
      </c>
      <c r="K433" s="1">
        <v>9400</v>
      </c>
      <c r="L433" s="1">
        <v>25</v>
      </c>
      <c r="M433" s="1">
        <v>811.25</v>
      </c>
      <c r="N433" s="1">
        <v>125</v>
      </c>
      <c r="O433" s="1">
        <v>819.2</v>
      </c>
      <c r="P433" s="1">
        <v>37612.800000000003</v>
      </c>
      <c r="Q433" s="1">
        <v>37800</v>
      </c>
      <c r="R433" s="2">
        <v>44623</v>
      </c>
      <c r="S433" s="1">
        <v>1011</v>
      </c>
      <c r="T433" s="1">
        <v>499</v>
      </c>
      <c r="U433" s="1">
        <v>9099</v>
      </c>
      <c r="V433" s="1">
        <v>25.44</v>
      </c>
      <c r="W433" s="1">
        <v>661.7</v>
      </c>
      <c r="X433" s="1">
        <v>1.3000000000000682</v>
      </c>
      <c r="Y433" s="1">
        <v>23425</v>
      </c>
      <c r="Z433" s="1">
        <v>12150</v>
      </c>
      <c r="AA433" s="1">
        <v>100</v>
      </c>
      <c r="AB433" s="1">
        <v>657.6</v>
      </c>
      <c r="AC433" s="1">
        <v>50</v>
      </c>
      <c r="AD433" s="1">
        <v>661.6</v>
      </c>
      <c r="AE433" s="1">
        <v>37612.800000000003</v>
      </c>
      <c r="AF433" s="1"/>
    </row>
    <row r="434" spans="2:32" x14ac:dyDescent="0.25">
      <c r="B434" s="1">
        <v>37800</v>
      </c>
      <c r="C434" s="2">
        <v>44630</v>
      </c>
      <c r="D434" s="1">
        <v>0</v>
      </c>
      <c r="E434" s="1">
        <v>0</v>
      </c>
      <c r="F434" s="1">
        <v>0</v>
      </c>
      <c r="G434" s="1">
        <v>28.31</v>
      </c>
      <c r="H434" s="1">
        <v>992.05</v>
      </c>
      <c r="I434" s="1">
        <v>-971.8</v>
      </c>
      <c r="J434" s="1">
        <v>6500</v>
      </c>
      <c r="K434" s="1">
        <v>4075</v>
      </c>
      <c r="L434" s="1">
        <v>75</v>
      </c>
      <c r="M434" s="1">
        <v>973.35</v>
      </c>
      <c r="N434" s="1">
        <v>200</v>
      </c>
      <c r="O434" s="1">
        <v>1018.35</v>
      </c>
      <c r="P434" s="1">
        <v>37612.800000000003</v>
      </c>
      <c r="Q434" s="1">
        <v>37800</v>
      </c>
      <c r="R434" s="2">
        <v>44630</v>
      </c>
      <c r="S434" s="1">
        <v>31</v>
      </c>
      <c r="T434" s="1">
        <v>3</v>
      </c>
      <c r="U434" s="1">
        <v>92</v>
      </c>
      <c r="V434" s="1">
        <v>25.2</v>
      </c>
      <c r="W434" s="1">
        <v>866.05</v>
      </c>
      <c r="X434" s="1">
        <v>10.599999999999909</v>
      </c>
      <c r="Y434" s="1">
        <v>7050</v>
      </c>
      <c r="Z434" s="1">
        <v>4475</v>
      </c>
      <c r="AA434" s="1">
        <v>25</v>
      </c>
      <c r="AB434" s="1">
        <v>860</v>
      </c>
      <c r="AC434" s="1">
        <v>25</v>
      </c>
      <c r="AD434" s="1">
        <v>896.55</v>
      </c>
      <c r="AE434" s="1">
        <v>37612.800000000003</v>
      </c>
      <c r="AF434" s="1"/>
    </row>
    <row r="435" spans="2:32" x14ac:dyDescent="0.25">
      <c r="B435" s="1">
        <v>37800</v>
      </c>
      <c r="C435" s="2">
        <v>44644</v>
      </c>
      <c r="D435" s="1">
        <v>4</v>
      </c>
      <c r="E435" s="1">
        <v>2</v>
      </c>
      <c r="F435" s="1">
        <v>5</v>
      </c>
      <c r="G435" s="1">
        <v>24.54</v>
      </c>
      <c r="H435" s="1">
        <v>1054.5</v>
      </c>
      <c r="I435" s="1">
        <v>-103.45000000000005</v>
      </c>
      <c r="J435" s="1">
        <v>800</v>
      </c>
      <c r="K435" s="1">
        <v>525</v>
      </c>
      <c r="L435" s="1">
        <v>25</v>
      </c>
      <c r="M435" s="1">
        <v>312.85000000000002</v>
      </c>
      <c r="N435" s="1">
        <v>25</v>
      </c>
      <c r="O435" s="1">
        <v>1208.8</v>
      </c>
      <c r="P435" s="1">
        <v>37612.800000000003</v>
      </c>
      <c r="Q435" s="1">
        <v>37800</v>
      </c>
      <c r="R435" s="2">
        <v>44644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775</v>
      </c>
      <c r="Z435" s="1">
        <v>0</v>
      </c>
      <c r="AA435" s="1">
        <v>250</v>
      </c>
      <c r="AB435" s="1">
        <v>754.3</v>
      </c>
      <c r="AC435" s="1">
        <v>0</v>
      </c>
      <c r="AD435" s="1">
        <v>0</v>
      </c>
      <c r="AE435" s="1">
        <v>37612.800000000003</v>
      </c>
      <c r="AF435" s="1"/>
    </row>
    <row r="436" spans="2:32" x14ac:dyDescent="0.25">
      <c r="B436" s="1">
        <v>37800</v>
      </c>
      <c r="C436" s="2">
        <v>44651</v>
      </c>
      <c r="D436" s="1">
        <v>157</v>
      </c>
      <c r="E436" s="1">
        <v>47</v>
      </c>
      <c r="F436" s="1">
        <v>212</v>
      </c>
      <c r="G436" s="1">
        <v>27.32</v>
      </c>
      <c r="H436" s="1">
        <v>1263.5</v>
      </c>
      <c r="I436" s="1">
        <v>19.049999999999955</v>
      </c>
      <c r="J436" s="1">
        <v>7800</v>
      </c>
      <c r="K436" s="1">
        <v>9350</v>
      </c>
      <c r="L436" s="1">
        <v>25</v>
      </c>
      <c r="M436" s="1">
        <v>1248.3499999999999</v>
      </c>
      <c r="N436" s="1">
        <v>25</v>
      </c>
      <c r="O436" s="1">
        <v>1271.25</v>
      </c>
      <c r="P436" s="1">
        <v>37612.800000000003</v>
      </c>
      <c r="Q436" s="1">
        <v>37800</v>
      </c>
      <c r="R436" s="2">
        <v>44651</v>
      </c>
      <c r="S436" s="1">
        <v>242</v>
      </c>
      <c r="T436" s="1">
        <v>-29</v>
      </c>
      <c r="U436" s="1">
        <v>612</v>
      </c>
      <c r="V436" s="1">
        <v>21.38</v>
      </c>
      <c r="W436" s="1">
        <v>1200.5999999999999</v>
      </c>
      <c r="X436" s="1">
        <v>115.75</v>
      </c>
      <c r="Y436" s="1">
        <v>10425</v>
      </c>
      <c r="Z436" s="1">
        <v>8100</v>
      </c>
      <c r="AA436" s="1">
        <v>25</v>
      </c>
      <c r="AB436" s="1">
        <v>1187.55</v>
      </c>
      <c r="AC436" s="1">
        <v>25</v>
      </c>
      <c r="AD436" s="1">
        <v>1215.95</v>
      </c>
      <c r="AE436" s="1">
        <v>37612.800000000003</v>
      </c>
      <c r="AF436" s="1"/>
    </row>
    <row r="437" spans="2:32" x14ac:dyDescent="0.25">
      <c r="B437" s="1">
        <v>37800</v>
      </c>
      <c r="C437" s="2">
        <v>44679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1475</v>
      </c>
      <c r="L437" s="1">
        <v>0</v>
      </c>
      <c r="M437" s="1">
        <v>0</v>
      </c>
      <c r="N437" s="1">
        <v>250</v>
      </c>
      <c r="O437" s="1">
        <v>1818.7</v>
      </c>
      <c r="P437" s="1">
        <v>37612.800000000003</v>
      </c>
      <c r="Q437" s="1">
        <v>37800</v>
      </c>
      <c r="R437" s="2">
        <v>44679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1475</v>
      </c>
      <c r="AA437" s="1">
        <v>0</v>
      </c>
      <c r="AB437" s="1">
        <v>0</v>
      </c>
      <c r="AC437" s="1">
        <v>25</v>
      </c>
      <c r="AD437" s="1">
        <v>1959.2</v>
      </c>
      <c r="AE437" s="1">
        <v>37612.800000000003</v>
      </c>
      <c r="AF437" s="1"/>
    </row>
    <row r="438" spans="2:32" x14ac:dyDescent="0.25">
      <c r="B438" s="1">
        <v>37800</v>
      </c>
      <c r="C438" s="2">
        <v>44616</v>
      </c>
      <c r="D438" s="1">
        <v>8154</v>
      </c>
      <c r="E438" s="1">
        <v>1920</v>
      </c>
      <c r="F438" s="1">
        <v>305208</v>
      </c>
      <c r="G438" s="1">
        <v>29.42</v>
      </c>
      <c r="H438" s="1">
        <v>586.65</v>
      </c>
      <c r="I438" s="1">
        <v>-119.45000000000005</v>
      </c>
      <c r="J438" s="1">
        <v>87725</v>
      </c>
      <c r="K438" s="1">
        <v>25350</v>
      </c>
      <c r="L438" s="1">
        <v>250</v>
      </c>
      <c r="M438" s="1">
        <v>583.9</v>
      </c>
      <c r="N438" s="1">
        <v>25</v>
      </c>
      <c r="O438" s="1">
        <v>586.70000000000005</v>
      </c>
      <c r="P438" s="1">
        <v>37612.800000000003</v>
      </c>
      <c r="Q438" s="1">
        <v>37800</v>
      </c>
      <c r="R438" s="2">
        <v>44616</v>
      </c>
      <c r="S438" s="1">
        <v>19315</v>
      </c>
      <c r="T438" s="1">
        <v>8161</v>
      </c>
      <c r="U438" s="1">
        <v>777065</v>
      </c>
      <c r="V438" s="1">
        <v>25.2</v>
      </c>
      <c r="W438" s="1">
        <v>390</v>
      </c>
      <c r="X438" s="1">
        <v>-33.300000000000011</v>
      </c>
      <c r="Y438" s="1">
        <v>56450</v>
      </c>
      <c r="Z438" s="1">
        <v>94775</v>
      </c>
      <c r="AA438" s="1">
        <v>50</v>
      </c>
      <c r="AB438" s="1">
        <v>390</v>
      </c>
      <c r="AC438" s="1">
        <v>100</v>
      </c>
      <c r="AD438" s="1">
        <v>391</v>
      </c>
      <c r="AE438" s="1">
        <v>37612.800000000003</v>
      </c>
      <c r="AF438" s="1"/>
    </row>
    <row r="439" spans="2:32" x14ac:dyDescent="0.25">
      <c r="B439" s="1">
        <v>37800</v>
      </c>
      <c r="C439" s="2">
        <v>44637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100</v>
      </c>
      <c r="K439" s="1">
        <v>150</v>
      </c>
      <c r="L439" s="1">
        <v>100</v>
      </c>
      <c r="M439" s="1">
        <v>1025.05</v>
      </c>
      <c r="N439" s="1">
        <v>25</v>
      </c>
      <c r="O439" s="1">
        <v>1525.1</v>
      </c>
      <c r="P439" s="1">
        <v>37612.800000000003</v>
      </c>
      <c r="Q439" s="1">
        <v>37800</v>
      </c>
      <c r="R439" s="2">
        <v>44637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2750</v>
      </c>
      <c r="Z439" s="1">
        <v>50</v>
      </c>
      <c r="AA439" s="1">
        <v>50</v>
      </c>
      <c r="AB439" s="1">
        <v>544.35</v>
      </c>
      <c r="AC439" s="1">
        <v>25</v>
      </c>
      <c r="AD439" s="1">
        <v>1098.7</v>
      </c>
      <c r="AE439" s="1">
        <v>37612.800000000003</v>
      </c>
      <c r="AF439" s="1"/>
    </row>
    <row r="440" spans="2:32" x14ac:dyDescent="0.25">
      <c r="B440" s="1">
        <v>37900</v>
      </c>
      <c r="C440" s="2">
        <v>44630</v>
      </c>
      <c r="D440" s="1">
        <v>0</v>
      </c>
      <c r="E440" s="1">
        <v>0</v>
      </c>
      <c r="F440" s="1">
        <v>0</v>
      </c>
      <c r="G440" s="1">
        <v>29.1</v>
      </c>
      <c r="H440" s="1">
        <v>1100</v>
      </c>
      <c r="I440" s="1">
        <v>-916.8</v>
      </c>
      <c r="J440" s="1">
        <v>5275</v>
      </c>
      <c r="K440" s="1">
        <v>3600</v>
      </c>
      <c r="L440" s="1">
        <v>150</v>
      </c>
      <c r="M440" s="1">
        <v>1006.65</v>
      </c>
      <c r="N440" s="1">
        <v>25</v>
      </c>
      <c r="O440" s="1">
        <v>1099.5</v>
      </c>
      <c r="P440" s="1">
        <v>37612.800000000003</v>
      </c>
      <c r="Q440" s="1">
        <v>37900</v>
      </c>
      <c r="R440" s="2">
        <v>44630</v>
      </c>
      <c r="S440" s="1">
        <v>0</v>
      </c>
      <c r="T440" s="1">
        <v>0</v>
      </c>
      <c r="U440" s="1">
        <v>0</v>
      </c>
      <c r="V440" s="1">
        <v>27.32</v>
      </c>
      <c r="W440" s="1">
        <v>907</v>
      </c>
      <c r="X440" s="1">
        <v>-967.3</v>
      </c>
      <c r="Y440" s="1">
        <v>6275</v>
      </c>
      <c r="Z440" s="1">
        <v>2825</v>
      </c>
      <c r="AA440" s="1">
        <v>100</v>
      </c>
      <c r="AB440" s="1">
        <v>789.95</v>
      </c>
      <c r="AC440" s="1">
        <v>200</v>
      </c>
      <c r="AD440" s="1">
        <v>850.15</v>
      </c>
      <c r="AE440" s="1">
        <v>37612.800000000003</v>
      </c>
      <c r="AF440" s="1"/>
    </row>
    <row r="441" spans="2:32" x14ac:dyDescent="0.25">
      <c r="B441" s="1">
        <v>37900</v>
      </c>
      <c r="C441" s="2">
        <v>44616</v>
      </c>
      <c r="D441" s="1">
        <v>4848</v>
      </c>
      <c r="E441" s="1">
        <v>1097</v>
      </c>
      <c r="F441" s="1">
        <v>81642</v>
      </c>
      <c r="G441" s="1">
        <v>29.18</v>
      </c>
      <c r="H441" s="1">
        <v>637.85</v>
      </c>
      <c r="I441" s="1">
        <v>-135.10000000000002</v>
      </c>
      <c r="J441" s="1">
        <v>38950</v>
      </c>
      <c r="K441" s="1">
        <v>20775</v>
      </c>
      <c r="L441" s="1">
        <v>25</v>
      </c>
      <c r="M441" s="1">
        <v>635.9</v>
      </c>
      <c r="N441" s="1">
        <v>25</v>
      </c>
      <c r="O441" s="1">
        <v>638.04999999999995</v>
      </c>
      <c r="P441" s="1">
        <v>37612.800000000003</v>
      </c>
      <c r="Q441" s="1">
        <v>37900</v>
      </c>
      <c r="R441" s="2">
        <v>44616</v>
      </c>
      <c r="S441" s="1">
        <v>11805</v>
      </c>
      <c r="T441" s="1">
        <v>4764</v>
      </c>
      <c r="U441" s="1">
        <v>430975</v>
      </c>
      <c r="V441" s="1">
        <v>24.97</v>
      </c>
      <c r="W441" s="1">
        <v>342.05</v>
      </c>
      <c r="X441" s="1">
        <v>-32.199999999999989</v>
      </c>
      <c r="Y441" s="1">
        <v>50050</v>
      </c>
      <c r="Z441" s="1">
        <v>69800</v>
      </c>
      <c r="AA441" s="1">
        <v>50</v>
      </c>
      <c r="AB441" s="1">
        <v>342</v>
      </c>
      <c r="AC441" s="1">
        <v>100</v>
      </c>
      <c r="AD441" s="1">
        <v>343.2</v>
      </c>
      <c r="AE441" s="1">
        <v>37612.800000000003</v>
      </c>
      <c r="AF441" s="1"/>
    </row>
    <row r="442" spans="2:32" x14ac:dyDescent="0.25">
      <c r="B442" s="1">
        <v>37900</v>
      </c>
      <c r="C442" s="2">
        <v>44651</v>
      </c>
      <c r="D442" s="1">
        <v>66</v>
      </c>
      <c r="E442" s="1">
        <v>-25</v>
      </c>
      <c r="F442" s="1">
        <v>183</v>
      </c>
      <c r="G442" s="1">
        <v>28.39</v>
      </c>
      <c r="H442" s="1">
        <v>1312</v>
      </c>
      <c r="I442" s="1">
        <v>57.200000000000045</v>
      </c>
      <c r="J442" s="1">
        <v>9325</v>
      </c>
      <c r="K442" s="1">
        <v>9600</v>
      </c>
      <c r="L442" s="1">
        <v>25</v>
      </c>
      <c r="M442" s="1">
        <v>1297.5</v>
      </c>
      <c r="N442" s="1">
        <v>25</v>
      </c>
      <c r="O442" s="1">
        <v>1317.75</v>
      </c>
      <c r="P442" s="1">
        <v>37612.800000000003</v>
      </c>
      <c r="Q442" s="1">
        <v>37900</v>
      </c>
      <c r="R442" s="2">
        <v>44651</v>
      </c>
      <c r="S442" s="1">
        <v>133</v>
      </c>
      <c r="T442" s="1">
        <v>-35</v>
      </c>
      <c r="U442" s="1">
        <v>204</v>
      </c>
      <c r="V442" s="1">
        <v>21.2</v>
      </c>
      <c r="W442" s="1">
        <v>1151.2</v>
      </c>
      <c r="X442" s="1">
        <v>112.90000000000009</v>
      </c>
      <c r="Y442" s="1">
        <v>10425</v>
      </c>
      <c r="Z442" s="1">
        <v>7975</v>
      </c>
      <c r="AA442" s="1">
        <v>25</v>
      </c>
      <c r="AB442" s="1">
        <v>1138.3</v>
      </c>
      <c r="AC442" s="1">
        <v>25</v>
      </c>
      <c r="AD442" s="1">
        <v>1166.3499999999999</v>
      </c>
      <c r="AE442" s="1">
        <v>37612.800000000003</v>
      </c>
      <c r="AF442" s="1"/>
    </row>
    <row r="443" spans="2:32" x14ac:dyDescent="0.25">
      <c r="B443" s="1">
        <v>37900</v>
      </c>
      <c r="C443" s="2">
        <v>44679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1475</v>
      </c>
      <c r="L443" s="1">
        <v>0</v>
      </c>
      <c r="M443" s="1">
        <v>0</v>
      </c>
      <c r="N443" s="1">
        <v>250</v>
      </c>
      <c r="O443" s="1">
        <v>1955.7</v>
      </c>
      <c r="P443" s="1">
        <v>37612.800000000003</v>
      </c>
      <c r="Q443" s="1">
        <v>37900</v>
      </c>
      <c r="R443" s="2">
        <v>44679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1475</v>
      </c>
      <c r="AA443" s="1">
        <v>0</v>
      </c>
      <c r="AB443" s="1">
        <v>0</v>
      </c>
      <c r="AC443" s="1">
        <v>25</v>
      </c>
      <c r="AD443" s="1">
        <v>1771.85</v>
      </c>
      <c r="AE443" s="1">
        <v>37612.800000000003</v>
      </c>
      <c r="AF443" s="1"/>
    </row>
    <row r="444" spans="2:32" x14ac:dyDescent="0.25">
      <c r="B444" s="1">
        <v>37900</v>
      </c>
      <c r="C444" s="2">
        <v>44637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100</v>
      </c>
      <c r="K444" s="1">
        <v>150</v>
      </c>
      <c r="L444" s="1">
        <v>100</v>
      </c>
      <c r="M444" s="1">
        <v>1061.0999999999999</v>
      </c>
      <c r="N444" s="1">
        <v>25</v>
      </c>
      <c r="O444" s="1">
        <v>1307.7</v>
      </c>
      <c r="P444" s="1">
        <v>37612.800000000003</v>
      </c>
      <c r="Q444" s="1">
        <v>37900</v>
      </c>
      <c r="R444" s="2">
        <v>44637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2525</v>
      </c>
      <c r="Z444" s="1">
        <v>75</v>
      </c>
      <c r="AA444" s="1">
        <v>100</v>
      </c>
      <c r="AB444" s="1">
        <v>417.5</v>
      </c>
      <c r="AC444" s="1">
        <v>25</v>
      </c>
      <c r="AD444" s="1">
        <v>1171.3</v>
      </c>
      <c r="AE444" s="1">
        <v>37612.800000000003</v>
      </c>
      <c r="AF444" s="1"/>
    </row>
    <row r="445" spans="2:32" x14ac:dyDescent="0.25">
      <c r="B445" s="1">
        <v>37900</v>
      </c>
      <c r="C445" s="2">
        <v>44623</v>
      </c>
      <c r="D445" s="1">
        <v>169</v>
      </c>
      <c r="E445" s="1">
        <v>43</v>
      </c>
      <c r="F445" s="1">
        <v>603</v>
      </c>
      <c r="G445" s="1">
        <v>29.95</v>
      </c>
      <c r="H445" s="1">
        <v>861.85</v>
      </c>
      <c r="I445" s="1">
        <v>-77.149999999999977</v>
      </c>
      <c r="J445" s="1">
        <v>14900</v>
      </c>
      <c r="K445" s="1">
        <v>9150</v>
      </c>
      <c r="L445" s="1">
        <v>25</v>
      </c>
      <c r="M445" s="1">
        <v>853.75</v>
      </c>
      <c r="N445" s="1">
        <v>25</v>
      </c>
      <c r="O445" s="1">
        <v>877.3</v>
      </c>
      <c r="P445" s="1">
        <v>37612.800000000003</v>
      </c>
      <c r="Q445" s="1">
        <v>37900</v>
      </c>
      <c r="R445" s="2">
        <v>44623</v>
      </c>
      <c r="S445" s="1">
        <v>461</v>
      </c>
      <c r="T445" s="1">
        <v>163</v>
      </c>
      <c r="U445" s="1">
        <v>3483</v>
      </c>
      <c r="V445" s="1">
        <v>25.18</v>
      </c>
      <c r="W445" s="1">
        <v>614.35</v>
      </c>
      <c r="X445" s="1">
        <v>14.450000000000045</v>
      </c>
      <c r="Y445" s="1">
        <v>19625</v>
      </c>
      <c r="Z445" s="1">
        <v>9575</v>
      </c>
      <c r="AA445" s="1">
        <v>100</v>
      </c>
      <c r="AB445" s="1">
        <v>607.45000000000005</v>
      </c>
      <c r="AC445" s="1">
        <v>25</v>
      </c>
      <c r="AD445" s="1">
        <v>613.04999999999995</v>
      </c>
      <c r="AE445" s="1">
        <v>37612.800000000003</v>
      </c>
      <c r="AF445" s="1"/>
    </row>
    <row r="446" spans="2:32" x14ac:dyDescent="0.25">
      <c r="B446" s="1">
        <v>37900</v>
      </c>
      <c r="C446" s="2">
        <v>44644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400</v>
      </c>
      <c r="K446" s="1">
        <v>0</v>
      </c>
      <c r="L446" s="1">
        <v>200</v>
      </c>
      <c r="M446" s="1">
        <v>786.45</v>
      </c>
      <c r="N446" s="1">
        <v>0</v>
      </c>
      <c r="O446" s="1">
        <v>0</v>
      </c>
      <c r="P446" s="1">
        <v>37612.800000000003</v>
      </c>
      <c r="Q446" s="1">
        <v>37900</v>
      </c>
      <c r="R446" s="2">
        <v>44644</v>
      </c>
      <c r="S446" s="1">
        <v>2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500</v>
      </c>
      <c r="Z446" s="1">
        <v>0</v>
      </c>
      <c r="AA446" s="1">
        <v>250</v>
      </c>
      <c r="AB446" s="1">
        <v>799.65</v>
      </c>
      <c r="AC446" s="1">
        <v>0</v>
      </c>
      <c r="AD446" s="1">
        <v>0</v>
      </c>
      <c r="AE446" s="1">
        <v>37612.800000000003</v>
      </c>
      <c r="AF446" s="1"/>
    </row>
    <row r="447" spans="2:32" x14ac:dyDescent="0.25">
      <c r="B447" s="1">
        <v>38000</v>
      </c>
      <c r="C447" s="2">
        <v>44637</v>
      </c>
      <c r="D447" s="1">
        <v>0</v>
      </c>
      <c r="E447" s="1">
        <v>0</v>
      </c>
      <c r="F447" s="1">
        <v>0</v>
      </c>
      <c r="G447" s="1">
        <v>0</v>
      </c>
      <c r="H447" s="1">
        <v>1259</v>
      </c>
      <c r="I447" s="1">
        <v>-350.09999999999991</v>
      </c>
      <c r="J447" s="1">
        <v>300</v>
      </c>
      <c r="K447" s="1">
        <v>300</v>
      </c>
      <c r="L447" s="1">
        <v>25</v>
      </c>
      <c r="M447" s="1">
        <v>1019.1</v>
      </c>
      <c r="N447" s="1">
        <v>25</v>
      </c>
      <c r="O447" s="1">
        <v>1314.75</v>
      </c>
      <c r="P447" s="1">
        <v>37612.800000000003</v>
      </c>
      <c r="Q447" s="1">
        <v>38000</v>
      </c>
      <c r="R447" s="2">
        <v>44637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4050</v>
      </c>
      <c r="Z447" s="1">
        <v>50</v>
      </c>
      <c r="AA447" s="1">
        <v>25</v>
      </c>
      <c r="AB447" s="1">
        <v>659.1</v>
      </c>
      <c r="AC447" s="1">
        <v>25</v>
      </c>
      <c r="AD447" s="1">
        <v>1021.05</v>
      </c>
      <c r="AE447" s="1">
        <v>37612.800000000003</v>
      </c>
      <c r="AF447" s="1"/>
    </row>
    <row r="448" spans="2:32" x14ac:dyDescent="0.25">
      <c r="B448" s="1">
        <v>38000</v>
      </c>
      <c r="C448" s="2">
        <v>44623</v>
      </c>
      <c r="D448" s="1">
        <v>1190</v>
      </c>
      <c r="E448" s="1">
        <v>179</v>
      </c>
      <c r="F448" s="1">
        <v>6020</v>
      </c>
      <c r="G448" s="1">
        <v>29.09</v>
      </c>
      <c r="H448" s="1">
        <v>919</v>
      </c>
      <c r="I448" s="1">
        <v>-65.350000000000023</v>
      </c>
      <c r="J448" s="1">
        <v>17275</v>
      </c>
      <c r="K448" s="1">
        <v>9975</v>
      </c>
      <c r="L448" s="1">
        <v>25</v>
      </c>
      <c r="M448" s="1">
        <v>919</v>
      </c>
      <c r="N448" s="1">
        <v>100</v>
      </c>
      <c r="O448" s="1">
        <v>922.35</v>
      </c>
      <c r="P448" s="1">
        <v>37612.800000000003</v>
      </c>
      <c r="Q448" s="1">
        <v>38000</v>
      </c>
      <c r="R448" s="2">
        <v>44623</v>
      </c>
      <c r="S448" s="1">
        <v>3483</v>
      </c>
      <c r="T448" s="1">
        <v>934</v>
      </c>
      <c r="U448" s="1">
        <v>22003</v>
      </c>
      <c r="V448" s="1">
        <v>25.08</v>
      </c>
      <c r="W448" s="1">
        <v>565.54999999999995</v>
      </c>
      <c r="X448" s="1">
        <v>21.949999999999932</v>
      </c>
      <c r="Y448" s="1">
        <v>26725</v>
      </c>
      <c r="Z448" s="1">
        <v>18750</v>
      </c>
      <c r="AA448" s="1">
        <v>200</v>
      </c>
      <c r="AB448" s="1">
        <v>564.6</v>
      </c>
      <c r="AC448" s="1">
        <v>100</v>
      </c>
      <c r="AD448" s="1">
        <v>568.54999999999995</v>
      </c>
      <c r="AE448" s="1">
        <v>37612.800000000003</v>
      </c>
      <c r="AF448" s="1"/>
    </row>
    <row r="449" spans="2:32" x14ac:dyDescent="0.25">
      <c r="B449" s="1">
        <v>38000</v>
      </c>
      <c r="C449" s="2">
        <v>44679</v>
      </c>
      <c r="D449" s="1">
        <v>632</v>
      </c>
      <c r="E449" s="1">
        <v>21</v>
      </c>
      <c r="F449" s="1">
        <v>120</v>
      </c>
      <c r="G449" s="1">
        <v>26.41</v>
      </c>
      <c r="H449" s="1">
        <v>1554.15</v>
      </c>
      <c r="I449" s="1">
        <v>12.150000000000093</v>
      </c>
      <c r="J449" s="1">
        <v>1750</v>
      </c>
      <c r="K449" s="1">
        <v>3675</v>
      </c>
      <c r="L449" s="1">
        <v>25</v>
      </c>
      <c r="M449" s="1">
        <v>1548.65</v>
      </c>
      <c r="N449" s="1">
        <v>50</v>
      </c>
      <c r="O449" s="1">
        <v>1580.5</v>
      </c>
      <c r="P449" s="1">
        <v>37612.800000000003</v>
      </c>
      <c r="Q449" s="1">
        <v>38000</v>
      </c>
      <c r="R449" s="2">
        <v>44679</v>
      </c>
      <c r="S449" s="1">
        <v>391</v>
      </c>
      <c r="T449" s="1">
        <v>38</v>
      </c>
      <c r="U449" s="1">
        <v>172</v>
      </c>
      <c r="V449" s="1">
        <v>20.010000000000002</v>
      </c>
      <c r="W449" s="1">
        <v>1465</v>
      </c>
      <c r="X449" s="1">
        <v>78.349999999999909</v>
      </c>
      <c r="Y449" s="1">
        <v>2725</v>
      </c>
      <c r="Z449" s="1">
        <v>3475</v>
      </c>
      <c r="AA449" s="1">
        <v>125</v>
      </c>
      <c r="AB449" s="1">
        <v>1445.1</v>
      </c>
      <c r="AC449" s="1">
        <v>25</v>
      </c>
      <c r="AD449" s="1">
        <v>1469.3</v>
      </c>
      <c r="AE449" s="1">
        <v>37612.800000000003</v>
      </c>
      <c r="AF449" s="1"/>
    </row>
    <row r="450" spans="2:32" x14ac:dyDescent="0.25">
      <c r="B450" s="1">
        <v>38000</v>
      </c>
      <c r="C450" s="2">
        <v>44616</v>
      </c>
      <c r="D450" s="1">
        <v>22356</v>
      </c>
      <c r="E450" s="1">
        <v>-6608</v>
      </c>
      <c r="F450" s="1">
        <v>277472</v>
      </c>
      <c r="G450" s="1">
        <v>29.06</v>
      </c>
      <c r="H450" s="1">
        <v>695</v>
      </c>
      <c r="I450" s="1">
        <v>-126.75</v>
      </c>
      <c r="J450" s="1">
        <v>57775</v>
      </c>
      <c r="K450" s="1">
        <v>55175</v>
      </c>
      <c r="L450" s="1">
        <v>50</v>
      </c>
      <c r="M450" s="1">
        <v>692.85</v>
      </c>
      <c r="N450" s="1">
        <v>75</v>
      </c>
      <c r="O450" s="1">
        <v>697.1</v>
      </c>
      <c r="P450" s="1">
        <v>37612.800000000003</v>
      </c>
      <c r="Q450" s="1">
        <v>38000</v>
      </c>
      <c r="R450" s="2">
        <v>44616</v>
      </c>
      <c r="S450" s="1">
        <v>59432</v>
      </c>
      <c r="T450" s="1">
        <v>8386</v>
      </c>
      <c r="U450" s="1">
        <v>1326766</v>
      </c>
      <c r="V450" s="1">
        <v>24.64</v>
      </c>
      <c r="W450" s="1">
        <v>300.95</v>
      </c>
      <c r="X450" s="1">
        <v>-23</v>
      </c>
      <c r="Y450" s="1">
        <v>90825</v>
      </c>
      <c r="Z450" s="1">
        <v>215225</v>
      </c>
      <c r="AA450" s="1">
        <v>75</v>
      </c>
      <c r="AB450" s="1">
        <v>300.10000000000002</v>
      </c>
      <c r="AC450" s="1">
        <v>100</v>
      </c>
      <c r="AD450" s="1">
        <v>300.89999999999998</v>
      </c>
      <c r="AE450" s="1">
        <v>37612.800000000003</v>
      </c>
      <c r="AF450" s="1"/>
    </row>
    <row r="451" spans="2:32" x14ac:dyDescent="0.25">
      <c r="B451" s="1">
        <v>38000</v>
      </c>
      <c r="C451" s="2">
        <v>44644</v>
      </c>
      <c r="D451" s="1">
        <v>15</v>
      </c>
      <c r="E451" s="1">
        <v>3</v>
      </c>
      <c r="F451" s="1">
        <v>28</v>
      </c>
      <c r="G451" s="1">
        <v>27.59</v>
      </c>
      <c r="H451" s="1">
        <v>1275</v>
      </c>
      <c r="I451" s="1">
        <v>95.099999999999923</v>
      </c>
      <c r="J451" s="1">
        <v>3425</v>
      </c>
      <c r="K451" s="1">
        <v>425</v>
      </c>
      <c r="L451" s="1">
        <v>400</v>
      </c>
      <c r="M451" s="1">
        <v>1245.45</v>
      </c>
      <c r="N451" s="1">
        <v>25</v>
      </c>
      <c r="O451" s="1">
        <v>1279.75</v>
      </c>
      <c r="P451" s="1">
        <v>37612.800000000003</v>
      </c>
      <c r="Q451" s="1">
        <v>38000</v>
      </c>
      <c r="R451" s="2">
        <v>44644</v>
      </c>
      <c r="S451" s="1">
        <v>159</v>
      </c>
      <c r="T451" s="1">
        <v>126</v>
      </c>
      <c r="U451" s="1">
        <v>184</v>
      </c>
      <c r="V451" s="1">
        <v>22.26</v>
      </c>
      <c r="W451" s="1">
        <v>973.35</v>
      </c>
      <c r="X451" s="1">
        <v>63.350000000000023</v>
      </c>
      <c r="Y451" s="1">
        <v>3625</v>
      </c>
      <c r="Z451" s="1">
        <v>4125</v>
      </c>
      <c r="AA451" s="1">
        <v>100</v>
      </c>
      <c r="AB451" s="1">
        <v>941.35</v>
      </c>
      <c r="AC451" s="1">
        <v>400</v>
      </c>
      <c r="AD451" s="1">
        <v>976.75</v>
      </c>
      <c r="AE451" s="1">
        <v>37612.800000000003</v>
      </c>
      <c r="AF451" s="1"/>
    </row>
    <row r="452" spans="2:32" x14ac:dyDescent="0.25">
      <c r="B452" s="1">
        <v>38000</v>
      </c>
      <c r="C452" s="2">
        <v>44630</v>
      </c>
      <c r="D452" s="1">
        <v>64</v>
      </c>
      <c r="E452" s="1">
        <v>35</v>
      </c>
      <c r="F452" s="1">
        <v>304</v>
      </c>
      <c r="G452" s="1">
        <v>29.74</v>
      </c>
      <c r="H452" s="1">
        <v>1086.6500000000001</v>
      </c>
      <c r="I452" s="1">
        <v>-81.649999999999864</v>
      </c>
      <c r="J452" s="1">
        <v>7250</v>
      </c>
      <c r="K452" s="1">
        <v>3650</v>
      </c>
      <c r="L452" s="1">
        <v>50</v>
      </c>
      <c r="M452" s="1">
        <v>1057.3499999999999</v>
      </c>
      <c r="N452" s="1">
        <v>50</v>
      </c>
      <c r="O452" s="1">
        <v>1114.8499999999999</v>
      </c>
      <c r="P452" s="1">
        <v>37612.800000000003</v>
      </c>
      <c r="Q452" s="1">
        <v>38000</v>
      </c>
      <c r="R452" s="2">
        <v>44630</v>
      </c>
      <c r="S452" s="1">
        <v>158</v>
      </c>
      <c r="T452" s="1">
        <v>40</v>
      </c>
      <c r="U452" s="1">
        <v>576</v>
      </c>
      <c r="V452" s="1">
        <v>24.95</v>
      </c>
      <c r="W452" s="1">
        <v>778.25</v>
      </c>
      <c r="X452" s="1">
        <v>35.399999999999977</v>
      </c>
      <c r="Y452" s="1">
        <v>6950</v>
      </c>
      <c r="Z452" s="1">
        <v>4025</v>
      </c>
      <c r="AA452" s="1">
        <v>25</v>
      </c>
      <c r="AB452" s="1">
        <v>762</v>
      </c>
      <c r="AC452" s="1">
        <v>75</v>
      </c>
      <c r="AD452" s="1">
        <v>778.25</v>
      </c>
      <c r="AE452" s="1">
        <v>37612.800000000003</v>
      </c>
      <c r="AF452" s="1"/>
    </row>
    <row r="453" spans="2:32" x14ac:dyDescent="0.25">
      <c r="B453" s="1">
        <v>38000</v>
      </c>
      <c r="C453" s="2">
        <v>44651</v>
      </c>
      <c r="D453" s="1">
        <v>5274</v>
      </c>
      <c r="E453" s="1">
        <v>-2572</v>
      </c>
      <c r="F453" s="1">
        <v>10519</v>
      </c>
      <c r="G453" s="1">
        <v>27.6</v>
      </c>
      <c r="H453" s="1">
        <v>1354.35</v>
      </c>
      <c r="I453" s="1">
        <v>15.049999999999956</v>
      </c>
      <c r="J453" s="1">
        <v>9975</v>
      </c>
      <c r="K453" s="1">
        <v>10625</v>
      </c>
      <c r="L453" s="1">
        <v>75</v>
      </c>
      <c r="M453" s="1">
        <v>1352.1</v>
      </c>
      <c r="N453" s="1">
        <v>125</v>
      </c>
      <c r="O453" s="1">
        <v>1357.3</v>
      </c>
      <c r="P453" s="1">
        <v>37612.800000000003</v>
      </c>
      <c r="Q453" s="1">
        <v>38000</v>
      </c>
      <c r="R453" s="2">
        <v>44651</v>
      </c>
      <c r="S453" s="1">
        <v>18027</v>
      </c>
      <c r="T453" s="1">
        <v>-2574</v>
      </c>
      <c r="U453" s="1">
        <v>16358</v>
      </c>
      <c r="V453" s="1">
        <v>21.56</v>
      </c>
      <c r="W453" s="1">
        <v>1095.5</v>
      </c>
      <c r="X453" s="1">
        <v>107.35000000000002</v>
      </c>
      <c r="Y453" s="1">
        <v>339750</v>
      </c>
      <c r="Z453" s="1">
        <v>9850</v>
      </c>
      <c r="AA453" s="1">
        <v>25</v>
      </c>
      <c r="AB453" s="1">
        <v>1090.75</v>
      </c>
      <c r="AC453" s="1">
        <v>50</v>
      </c>
      <c r="AD453" s="1">
        <v>1094.1500000000001</v>
      </c>
      <c r="AE453" s="1">
        <v>37612.800000000003</v>
      </c>
      <c r="AF453" s="1"/>
    </row>
    <row r="454" spans="2:32" x14ac:dyDescent="0.25">
      <c r="B454" s="1">
        <v>38100</v>
      </c>
      <c r="C454" s="2">
        <v>44637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125</v>
      </c>
      <c r="L454" s="1">
        <v>0</v>
      </c>
      <c r="M454" s="1">
        <v>0</v>
      </c>
      <c r="N454" s="1">
        <v>125</v>
      </c>
      <c r="O454" s="1">
        <v>2664.9</v>
      </c>
      <c r="P454" s="1">
        <v>37612.800000000003</v>
      </c>
      <c r="Q454" s="1">
        <v>38100</v>
      </c>
      <c r="R454" s="2">
        <v>44637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2300</v>
      </c>
      <c r="Z454" s="1">
        <v>100</v>
      </c>
      <c r="AA454" s="1">
        <v>100</v>
      </c>
      <c r="AB454" s="1">
        <v>180.6</v>
      </c>
      <c r="AC454" s="1">
        <v>25</v>
      </c>
      <c r="AD454" s="1">
        <v>1047.55</v>
      </c>
      <c r="AE454" s="1">
        <v>37612.800000000003</v>
      </c>
      <c r="AF454" s="1"/>
    </row>
    <row r="455" spans="2:32" x14ac:dyDescent="0.25">
      <c r="B455" s="1">
        <v>38100</v>
      </c>
      <c r="C455" s="2">
        <v>44651</v>
      </c>
      <c r="D455" s="1">
        <v>57</v>
      </c>
      <c r="E455" s="1">
        <v>-93</v>
      </c>
      <c r="F455" s="1">
        <v>251</v>
      </c>
      <c r="G455" s="1">
        <v>27.63</v>
      </c>
      <c r="H455" s="1">
        <v>1421.9</v>
      </c>
      <c r="I455" s="1">
        <v>22.100000000000136</v>
      </c>
      <c r="J455" s="1">
        <v>7525</v>
      </c>
      <c r="K455" s="1">
        <v>10200</v>
      </c>
      <c r="L455" s="1">
        <v>25</v>
      </c>
      <c r="M455" s="1">
        <v>1388.3</v>
      </c>
      <c r="N455" s="1">
        <v>25</v>
      </c>
      <c r="O455" s="1">
        <v>1422.05</v>
      </c>
      <c r="P455" s="1">
        <v>37612.800000000003</v>
      </c>
      <c r="Q455" s="1">
        <v>38100</v>
      </c>
      <c r="R455" s="2">
        <v>44651</v>
      </c>
      <c r="S455" s="1">
        <v>66</v>
      </c>
      <c r="T455" s="1">
        <v>-40</v>
      </c>
      <c r="U455" s="1">
        <v>180</v>
      </c>
      <c r="V455" s="1">
        <v>21.34</v>
      </c>
      <c r="W455" s="1">
        <v>1062.9000000000001</v>
      </c>
      <c r="X455" s="1">
        <v>125.35000000000014</v>
      </c>
      <c r="Y455" s="1">
        <v>10675</v>
      </c>
      <c r="Z455" s="1">
        <v>8050</v>
      </c>
      <c r="AA455" s="1">
        <v>50</v>
      </c>
      <c r="AB455" s="1">
        <v>1027.95</v>
      </c>
      <c r="AC455" s="1">
        <v>25</v>
      </c>
      <c r="AD455" s="1">
        <v>1052.8</v>
      </c>
      <c r="AE455" s="1">
        <v>37612.800000000003</v>
      </c>
      <c r="AF455" s="1"/>
    </row>
    <row r="456" spans="2:32" x14ac:dyDescent="0.25">
      <c r="B456" s="1">
        <v>38100</v>
      </c>
      <c r="C456" s="2">
        <v>44679</v>
      </c>
      <c r="D456" s="1">
        <v>0</v>
      </c>
      <c r="E456" s="1">
        <v>0</v>
      </c>
      <c r="F456" s="1">
        <v>0</v>
      </c>
      <c r="G456" s="1">
        <v>26.87</v>
      </c>
      <c r="H456" s="1">
        <v>1648.85</v>
      </c>
      <c r="I456" s="1">
        <v>-510.5</v>
      </c>
      <c r="J456" s="1">
        <v>25</v>
      </c>
      <c r="K456" s="1">
        <v>2750</v>
      </c>
      <c r="L456" s="1">
        <v>25</v>
      </c>
      <c r="M456" s="1">
        <v>1598.65</v>
      </c>
      <c r="N456" s="1">
        <v>25</v>
      </c>
      <c r="O456" s="1">
        <v>1732.05</v>
      </c>
      <c r="P456" s="1">
        <v>37612.800000000003</v>
      </c>
      <c r="Q456" s="1">
        <v>38100</v>
      </c>
      <c r="R456" s="2">
        <v>44679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300</v>
      </c>
      <c r="AA456" s="1">
        <v>0</v>
      </c>
      <c r="AB456" s="1">
        <v>0</v>
      </c>
      <c r="AC456" s="1">
        <v>25</v>
      </c>
      <c r="AD456" s="1">
        <v>1632.85</v>
      </c>
      <c r="AE456" s="1">
        <v>37612.800000000003</v>
      </c>
      <c r="AF456" s="1"/>
    </row>
    <row r="457" spans="2:32" x14ac:dyDescent="0.25">
      <c r="B457" s="1">
        <v>38100</v>
      </c>
      <c r="C457" s="2">
        <v>44630</v>
      </c>
      <c r="D457" s="1">
        <v>0</v>
      </c>
      <c r="E457" s="1">
        <v>0</v>
      </c>
      <c r="F457" s="1">
        <v>0</v>
      </c>
      <c r="G457" s="1">
        <v>26.92</v>
      </c>
      <c r="H457" s="1">
        <v>1110</v>
      </c>
      <c r="I457" s="1">
        <v>-1015.15</v>
      </c>
      <c r="J457" s="1">
        <v>5000</v>
      </c>
      <c r="K457" s="1">
        <v>3275</v>
      </c>
      <c r="L457" s="1">
        <v>25</v>
      </c>
      <c r="M457" s="1">
        <v>1036.5</v>
      </c>
      <c r="N457" s="1">
        <v>300</v>
      </c>
      <c r="O457" s="1">
        <v>1208.3499999999999</v>
      </c>
      <c r="P457" s="1">
        <v>37612.800000000003</v>
      </c>
      <c r="Q457" s="1">
        <v>38100</v>
      </c>
      <c r="R457" s="2">
        <v>44630</v>
      </c>
      <c r="S457" s="1">
        <v>0</v>
      </c>
      <c r="T457" s="1">
        <v>0</v>
      </c>
      <c r="U457" s="1">
        <v>0</v>
      </c>
      <c r="V457" s="1">
        <v>24.38</v>
      </c>
      <c r="W457" s="1">
        <v>714.15</v>
      </c>
      <c r="X457" s="1">
        <v>-1069.9000000000001</v>
      </c>
      <c r="Y457" s="1">
        <v>5450</v>
      </c>
      <c r="Z457" s="1">
        <v>2750</v>
      </c>
      <c r="AA457" s="1">
        <v>25</v>
      </c>
      <c r="AB457" s="1">
        <v>686.75</v>
      </c>
      <c r="AC457" s="1">
        <v>25</v>
      </c>
      <c r="AD457" s="1">
        <v>753.5</v>
      </c>
      <c r="AE457" s="1">
        <v>37612.800000000003</v>
      </c>
      <c r="AF457" s="1"/>
    </row>
    <row r="458" spans="2:32" x14ac:dyDescent="0.25">
      <c r="B458" s="1">
        <v>38100</v>
      </c>
      <c r="C458" s="2">
        <v>44623</v>
      </c>
      <c r="D458" s="1">
        <v>117</v>
      </c>
      <c r="E458" s="1">
        <v>43</v>
      </c>
      <c r="F458" s="1">
        <v>172</v>
      </c>
      <c r="G458" s="1">
        <v>29.87</v>
      </c>
      <c r="H458" s="1">
        <v>995.05</v>
      </c>
      <c r="I458" s="1">
        <v>-30.049999999999955</v>
      </c>
      <c r="J458" s="1">
        <v>13325</v>
      </c>
      <c r="K458" s="1">
        <v>7100</v>
      </c>
      <c r="L458" s="1">
        <v>25</v>
      </c>
      <c r="M458" s="1">
        <v>958.8</v>
      </c>
      <c r="N458" s="1">
        <v>25</v>
      </c>
      <c r="O458" s="1">
        <v>988.45</v>
      </c>
      <c r="P458" s="1">
        <v>37612.800000000003</v>
      </c>
      <c r="Q458" s="1">
        <v>38100</v>
      </c>
      <c r="R458" s="2">
        <v>44623</v>
      </c>
      <c r="S458" s="1">
        <v>254</v>
      </c>
      <c r="T458" s="1">
        <v>-14</v>
      </c>
      <c r="U458" s="1">
        <v>1392</v>
      </c>
      <c r="V458" s="1">
        <v>24.86</v>
      </c>
      <c r="W458" s="1">
        <v>524.75</v>
      </c>
      <c r="X458" s="1">
        <v>26.25</v>
      </c>
      <c r="Y458" s="1">
        <v>16625</v>
      </c>
      <c r="Z458" s="1">
        <v>9725</v>
      </c>
      <c r="AA458" s="1">
        <v>25</v>
      </c>
      <c r="AB458" s="1">
        <v>519.45000000000005</v>
      </c>
      <c r="AC458" s="1">
        <v>25</v>
      </c>
      <c r="AD458" s="1">
        <v>524.9</v>
      </c>
      <c r="AE458" s="1">
        <v>37612.800000000003</v>
      </c>
      <c r="AF458" s="1"/>
    </row>
    <row r="459" spans="2:32" x14ac:dyDescent="0.25">
      <c r="B459" s="1">
        <v>38100</v>
      </c>
      <c r="C459" s="2">
        <v>44616</v>
      </c>
      <c r="D459" s="1">
        <v>1819</v>
      </c>
      <c r="E459" s="1">
        <v>-210</v>
      </c>
      <c r="F459" s="1">
        <v>12655</v>
      </c>
      <c r="G459" s="1">
        <v>29.06</v>
      </c>
      <c r="H459" s="1">
        <v>752.75</v>
      </c>
      <c r="I459" s="1">
        <v>-148.54999999999995</v>
      </c>
      <c r="J459" s="1">
        <v>35575</v>
      </c>
      <c r="K459" s="1">
        <v>13225</v>
      </c>
      <c r="L459" s="1">
        <v>50</v>
      </c>
      <c r="M459" s="1">
        <v>753.15</v>
      </c>
      <c r="N459" s="1">
        <v>25</v>
      </c>
      <c r="O459" s="1">
        <v>758.45</v>
      </c>
      <c r="P459" s="1">
        <v>37612.800000000003</v>
      </c>
      <c r="Q459" s="1">
        <v>38100</v>
      </c>
      <c r="R459" s="2">
        <v>44616</v>
      </c>
      <c r="S459" s="1">
        <v>9794</v>
      </c>
      <c r="T459" s="1">
        <v>3376</v>
      </c>
      <c r="U459" s="1">
        <v>343849</v>
      </c>
      <c r="V459" s="1">
        <v>24.48</v>
      </c>
      <c r="W459" s="1">
        <v>261.2</v>
      </c>
      <c r="X459" s="1">
        <v>-27.199999999999989</v>
      </c>
      <c r="Y459" s="1">
        <v>39625</v>
      </c>
      <c r="Z459" s="1">
        <v>60775</v>
      </c>
      <c r="AA459" s="1">
        <v>50</v>
      </c>
      <c r="AB459" s="1">
        <v>260.14999999999998</v>
      </c>
      <c r="AC459" s="1">
        <v>25</v>
      </c>
      <c r="AD459" s="1">
        <v>261.45</v>
      </c>
      <c r="AE459" s="1">
        <v>37612.800000000003</v>
      </c>
      <c r="AF459" s="1"/>
    </row>
    <row r="460" spans="2:32" x14ac:dyDescent="0.25">
      <c r="B460" s="1">
        <v>38100</v>
      </c>
      <c r="C460" s="2">
        <v>44644</v>
      </c>
      <c r="D460" s="1">
        <v>35</v>
      </c>
      <c r="E460" s="1">
        <v>0</v>
      </c>
      <c r="F460" s="1">
        <v>1</v>
      </c>
      <c r="G460" s="1">
        <v>26.55</v>
      </c>
      <c r="H460" s="1">
        <v>1300</v>
      </c>
      <c r="I460" s="1">
        <v>400</v>
      </c>
      <c r="J460" s="1">
        <v>575</v>
      </c>
      <c r="K460" s="1">
        <v>250</v>
      </c>
      <c r="L460" s="1">
        <v>25</v>
      </c>
      <c r="M460" s="1">
        <v>1137.95</v>
      </c>
      <c r="N460" s="1">
        <v>50</v>
      </c>
      <c r="O460" s="1">
        <v>1612.6</v>
      </c>
      <c r="P460" s="1">
        <v>37612.800000000003</v>
      </c>
      <c r="Q460" s="1">
        <v>38100</v>
      </c>
      <c r="R460" s="2">
        <v>44644</v>
      </c>
      <c r="S460" s="1">
        <v>1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350</v>
      </c>
      <c r="Z460" s="1">
        <v>250</v>
      </c>
      <c r="AA460" s="1">
        <v>25</v>
      </c>
      <c r="AB460" s="1">
        <v>654.45000000000005</v>
      </c>
      <c r="AC460" s="1">
        <v>25</v>
      </c>
      <c r="AD460" s="1">
        <v>1083.3</v>
      </c>
      <c r="AE460" s="1">
        <v>37612.800000000003</v>
      </c>
      <c r="AF460" s="1"/>
    </row>
    <row r="461" spans="2:32" x14ac:dyDescent="0.25">
      <c r="B461" s="1">
        <v>38200</v>
      </c>
      <c r="C461" s="2">
        <v>44637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1175</v>
      </c>
      <c r="K461" s="1">
        <v>1175</v>
      </c>
      <c r="L461" s="1">
        <v>1175</v>
      </c>
      <c r="M461" s="1">
        <v>1027.5</v>
      </c>
      <c r="N461" s="1">
        <v>1175</v>
      </c>
      <c r="O461" s="1">
        <v>2766.4</v>
      </c>
      <c r="P461" s="1">
        <v>37612.800000000003</v>
      </c>
      <c r="Q461" s="1">
        <v>38200</v>
      </c>
      <c r="R461" s="2">
        <v>44637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3400</v>
      </c>
      <c r="Z461" s="1">
        <v>50</v>
      </c>
      <c r="AA461" s="1">
        <v>25</v>
      </c>
      <c r="AB461" s="1">
        <v>306.8</v>
      </c>
      <c r="AC461" s="1">
        <v>25</v>
      </c>
      <c r="AD461" s="1">
        <v>946.05</v>
      </c>
      <c r="AE461" s="1">
        <v>37612.800000000003</v>
      </c>
      <c r="AF461" s="1"/>
    </row>
    <row r="462" spans="2:32" x14ac:dyDescent="0.25">
      <c r="B462" s="1">
        <v>38200</v>
      </c>
      <c r="C462" s="2">
        <v>44651</v>
      </c>
      <c r="D462" s="1">
        <v>94</v>
      </c>
      <c r="E462" s="1">
        <v>-6</v>
      </c>
      <c r="F462" s="1">
        <v>40</v>
      </c>
      <c r="G462" s="1">
        <v>27.27</v>
      </c>
      <c r="H462" s="1">
        <v>1457.7</v>
      </c>
      <c r="I462" s="1">
        <v>36.5</v>
      </c>
      <c r="J462" s="1">
        <v>6775</v>
      </c>
      <c r="K462" s="1">
        <v>8125</v>
      </c>
      <c r="L462" s="1">
        <v>25</v>
      </c>
      <c r="M462" s="1">
        <v>1447</v>
      </c>
      <c r="N462" s="1">
        <v>25</v>
      </c>
      <c r="O462" s="1">
        <v>1463.25</v>
      </c>
      <c r="P462" s="1">
        <v>37612.800000000003</v>
      </c>
      <c r="Q462" s="1">
        <v>38200</v>
      </c>
      <c r="R462" s="2">
        <v>44651</v>
      </c>
      <c r="S462" s="1">
        <v>185</v>
      </c>
      <c r="T462" s="1">
        <v>-23</v>
      </c>
      <c r="U462" s="1">
        <v>262</v>
      </c>
      <c r="V462" s="1">
        <v>21.32</v>
      </c>
      <c r="W462" s="1">
        <v>989</v>
      </c>
      <c r="X462" s="1">
        <v>87</v>
      </c>
      <c r="Y462" s="1">
        <v>10350</v>
      </c>
      <c r="Z462" s="1">
        <v>7375</v>
      </c>
      <c r="AA462" s="1">
        <v>25</v>
      </c>
      <c r="AB462" s="1">
        <v>983.4</v>
      </c>
      <c r="AC462" s="1">
        <v>25</v>
      </c>
      <c r="AD462" s="1">
        <v>1004.8</v>
      </c>
      <c r="AE462" s="1">
        <v>37612.800000000003</v>
      </c>
      <c r="AF462" s="1"/>
    </row>
    <row r="463" spans="2:32" x14ac:dyDescent="0.25">
      <c r="B463" s="1">
        <v>38200</v>
      </c>
      <c r="C463" s="2">
        <v>44679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1875</v>
      </c>
      <c r="L463" s="1">
        <v>0</v>
      </c>
      <c r="M463" s="1">
        <v>0</v>
      </c>
      <c r="N463" s="1">
        <v>400</v>
      </c>
      <c r="O463" s="1">
        <v>2167.5500000000002</v>
      </c>
      <c r="P463" s="1">
        <v>37612.800000000003</v>
      </c>
      <c r="Q463" s="1">
        <v>38200</v>
      </c>
      <c r="R463" s="2">
        <v>44679</v>
      </c>
      <c r="S463" s="1">
        <v>1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1475</v>
      </c>
      <c r="AA463" s="1">
        <v>0</v>
      </c>
      <c r="AB463" s="1">
        <v>0</v>
      </c>
      <c r="AC463" s="1">
        <v>25</v>
      </c>
      <c r="AD463" s="1">
        <v>1557.35</v>
      </c>
      <c r="AE463" s="1">
        <v>37612.800000000003</v>
      </c>
      <c r="AF463" s="1"/>
    </row>
    <row r="464" spans="2:32" x14ac:dyDescent="0.25">
      <c r="B464" s="1">
        <v>38200</v>
      </c>
      <c r="C464" s="2">
        <v>44616</v>
      </c>
      <c r="D464" s="1">
        <v>2089</v>
      </c>
      <c r="E464" s="1">
        <v>-224</v>
      </c>
      <c r="F464" s="1">
        <v>10832</v>
      </c>
      <c r="G464" s="1">
        <v>29.17</v>
      </c>
      <c r="H464" s="1">
        <v>815.15</v>
      </c>
      <c r="I464" s="1">
        <v>-123</v>
      </c>
      <c r="J464" s="1">
        <v>38225</v>
      </c>
      <c r="K464" s="1">
        <v>16025</v>
      </c>
      <c r="L464" s="1">
        <v>25</v>
      </c>
      <c r="M464" s="1">
        <v>816.85</v>
      </c>
      <c r="N464" s="1">
        <v>75</v>
      </c>
      <c r="O464" s="1">
        <v>823.9</v>
      </c>
      <c r="P464" s="1">
        <v>37612.800000000003</v>
      </c>
      <c r="Q464" s="1">
        <v>38200</v>
      </c>
      <c r="R464" s="2">
        <v>44616</v>
      </c>
      <c r="S464" s="1">
        <v>17036</v>
      </c>
      <c r="T464" s="1">
        <v>3378</v>
      </c>
      <c r="U464" s="1">
        <v>349785</v>
      </c>
      <c r="V464" s="1">
        <v>24.25</v>
      </c>
      <c r="W464" s="1">
        <v>224.7</v>
      </c>
      <c r="X464" s="1">
        <v>-23.350000000000023</v>
      </c>
      <c r="Y464" s="1">
        <v>38750</v>
      </c>
      <c r="Z464" s="1">
        <v>63000</v>
      </c>
      <c r="AA464" s="1">
        <v>25</v>
      </c>
      <c r="AB464" s="1">
        <v>224.75</v>
      </c>
      <c r="AC464" s="1">
        <v>50</v>
      </c>
      <c r="AD464" s="1">
        <v>225.7</v>
      </c>
      <c r="AE464" s="1">
        <v>37612.800000000003</v>
      </c>
      <c r="AF464" s="1"/>
    </row>
    <row r="465" spans="2:32" x14ac:dyDescent="0.25">
      <c r="B465" s="1">
        <v>38200</v>
      </c>
      <c r="C465" s="2">
        <v>44623</v>
      </c>
      <c r="D465" s="1">
        <v>76</v>
      </c>
      <c r="E465" s="1">
        <v>39</v>
      </c>
      <c r="F465" s="1">
        <v>121</v>
      </c>
      <c r="G465" s="1">
        <v>27.91</v>
      </c>
      <c r="H465" s="1">
        <v>1043.75</v>
      </c>
      <c r="I465" s="1">
        <v>-74.349999999999909</v>
      </c>
      <c r="J465" s="1">
        <v>13150</v>
      </c>
      <c r="K465" s="1">
        <v>8200</v>
      </c>
      <c r="L465" s="1">
        <v>25</v>
      </c>
      <c r="M465" s="1">
        <v>1014.2</v>
      </c>
      <c r="N465" s="1">
        <v>25</v>
      </c>
      <c r="O465" s="1">
        <v>1046.9000000000001</v>
      </c>
      <c r="P465" s="1">
        <v>37612.800000000003</v>
      </c>
      <c r="Q465" s="1">
        <v>38200</v>
      </c>
      <c r="R465" s="2">
        <v>44623</v>
      </c>
      <c r="S465" s="1">
        <v>517</v>
      </c>
      <c r="T465" s="1">
        <v>188</v>
      </c>
      <c r="U465" s="1">
        <v>1817</v>
      </c>
      <c r="V465" s="1">
        <v>24.91</v>
      </c>
      <c r="W465" s="1">
        <v>481</v>
      </c>
      <c r="X465" s="1">
        <v>13.5</v>
      </c>
      <c r="Y465" s="1">
        <v>26250</v>
      </c>
      <c r="Z465" s="1">
        <v>8700</v>
      </c>
      <c r="AA465" s="1">
        <v>50</v>
      </c>
      <c r="AB465" s="1">
        <v>474.25</v>
      </c>
      <c r="AC465" s="1">
        <v>125</v>
      </c>
      <c r="AD465" s="1">
        <v>480.95</v>
      </c>
      <c r="AE465" s="1">
        <v>37612.800000000003</v>
      </c>
      <c r="AF465" s="1"/>
    </row>
    <row r="466" spans="2:32" x14ac:dyDescent="0.25">
      <c r="B466" s="1">
        <v>38200</v>
      </c>
      <c r="C466" s="2">
        <v>44630</v>
      </c>
      <c r="D466" s="1">
        <v>0</v>
      </c>
      <c r="E466" s="1">
        <v>0</v>
      </c>
      <c r="F466" s="1">
        <v>0</v>
      </c>
      <c r="G466" s="1">
        <v>27.98</v>
      </c>
      <c r="H466" s="1">
        <v>1204.05</v>
      </c>
      <c r="I466" s="1">
        <v>-976.45</v>
      </c>
      <c r="J466" s="1">
        <v>3425</v>
      </c>
      <c r="K466" s="1">
        <v>2475</v>
      </c>
      <c r="L466" s="1">
        <v>25</v>
      </c>
      <c r="M466" s="1">
        <v>1073.45</v>
      </c>
      <c r="N466" s="1">
        <v>25</v>
      </c>
      <c r="O466" s="1">
        <v>1305.1500000000001</v>
      </c>
      <c r="P466" s="1">
        <v>37612.800000000003</v>
      </c>
      <c r="Q466" s="1">
        <v>38200</v>
      </c>
      <c r="R466" s="2">
        <v>44630</v>
      </c>
      <c r="S466" s="1">
        <v>18</v>
      </c>
      <c r="T466" s="1">
        <v>9</v>
      </c>
      <c r="U466" s="1">
        <v>106</v>
      </c>
      <c r="V466" s="1">
        <v>25.04</v>
      </c>
      <c r="W466" s="1">
        <v>700</v>
      </c>
      <c r="X466" s="1">
        <v>55</v>
      </c>
      <c r="Y466" s="1">
        <v>6100</v>
      </c>
      <c r="Z466" s="1">
        <v>3675</v>
      </c>
      <c r="AA466" s="1">
        <v>25</v>
      </c>
      <c r="AB466" s="1">
        <v>648.45000000000005</v>
      </c>
      <c r="AC466" s="1">
        <v>25</v>
      </c>
      <c r="AD466" s="1">
        <v>719.05</v>
      </c>
      <c r="AE466" s="1">
        <v>37612.800000000003</v>
      </c>
      <c r="AF466" s="1"/>
    </row>
    <row r="467" spans="2:32" x14ac:dyDescent="0.25">
      <c r="B467" s="1">
        <v>38300</v>
      </c>
      <c r="C467" s="2">
        <v>44637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37612.800000000003</v>
      </c>
      <c r="Q467" s="1">
        <v>38300</v>
      </c>
      <c r="R467" s="2">
        <v>44637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3450</v>
      </c>
      <c r="Z467" s="1">
        <v>50</v>
      </c>
      <c r="AA467" s="1">
        <v>100</v>
      </c>
      <c r="AB467" s="1">
        <v>401</v>
      </c>
      <c r="AC467" s="1">
        <v>25</v>
      </c>
      <c r="AD467" s="1">
        <v>971.75</v>
      </c>
      <c r="AE467" s="1">
        <v>37612.800000000003</v>
      </c>
      <c r="AF467" s="1"/>
    </row>
    <row r="468" spans="2:32" x14ac:dyDescent="0.25">
      <c r="B468" s="1">
        <v>38300</v>
      </c>
      <c r="C468" s="2">
        <v>44616</v>
      </c>
      <c r="D468" s="1">
        <v>1473</v>
      </c>
      <c r="E468" s="1">
        <v>104</v>
      </c>
      <c r="F468" s="1">
        <v>4447</v>
      </c>
      <c r="G468" s="1">
        <v>29.55</v>
      </c>
      <c r="H468" s="1">
        <v>890.45</v>
      </c>
      <c r="I468" s="1">
        <v>-141.09999999999991</v>
      </c>
      <c r="J468" s="1">
        <v>38075</v>
      </c>
      <c r="K468" s="1">
        <v>13400</v>
      </c>
      <c r="L468" s="1">
        <v>275</v>
      </c>
      <c r="M468" s="1">
        <v>884.55</v>
      </c>
      <c r="N468" s="1">
        <v>25</v>
      </c>
      <c r="O468" s="1">
        <v>891.65</v>
      </c>
      <c r="P468" s="1">
        <v>37612.800000000003</v>
      </c>
      <c r="Q468" s="1">
        <v>38300</v>
      </c>
      <c r="R468" s="2">
        <v>44616</v>
      </c>
      <c r="S468" s="1">
        <v>12132</v>
      </c>
      <c r="T468" s="1">
        <v>4165</v>
      </c>
      <c r="U468" s="1">
        <v>297918</v>
      </c>
      <c r="V468" s="1">
        <v>24.05</v>
      </c>
      <c r="W468" s="1">
        <v>193.5</v>
      </c>
      <c r="X468" s="1">
        <v>-26</v>
      </c>
      <c r="Y468" s="1">
        <v>36700</v>
      </c>
      <c r="Z468" s="1">
        <v>69475</v>
      </c>
      <c r="AA468" s="1">
        <v>50</v>
      </c>
      <c r="AB468" s="1">
        <v>193.05</v>
      </c>
      <c r="AC468" s="1">
        <v>50</v>
      </c>
      <c r="AD468" s="1">
        <v>193.85</v>
      </c>
      <c r="AE468" s="1">
        <v>37612.800000000003</v>
      </c>
      <c r="AF468" s="1"/>
    </row>
    <row r="469" spans="2:32" x14ac:dyDescent="0.25">
      <c r="B469" s="1">
        <v>38300</v>
      </c>
      <c r="C469" s="2">
        <v>44651</v>
      </c>
      <c r="D469" s="1">
        <v>140</v>
      </c>
      <c r="E469" s="1">
        <v>-47</v>
      </c>
      <c r="F469" s="1">
        <v>60</v>
      </c>
      <c r="G469" s="1">
        <v>27.47</v>
      </c>
      <c r="H469" s="1">
        <v>1534</v>
      </c>
      <c r="I469" s="1">
        <v>75.200000000000045</v>
      </c>
      <c r="J469" s="1">
        <v>6775</v>
      </c>
      <c r="K469" s="1">
        <v>7850</v>
      </c>
      <c r="L469" s="1">
        <v>25</v>
      </c>
      <c r="M469" s="1">
        <v>1480.55</v>
      </c>
      <c r="N469" s="1">
        <v>25</v>
      </c>
      <c r="O469" s="1">
        <v>1520.6</v>
      </c>
      <c r="P469" s="1">
        <v>37612.800000000003</v>
      </c>
      <c r="Q469" s="1">
        <v>38300</v>
      </c>
      <c r="R469" s="2">
        <v>44651</v>
      </c>
      <c r="S469" s="1">
        <v>102</v>
      </c>
      <c r="T469" s="1">
        <v>-8</v>
      </c>
      <c r="U469" s="1">
        <v>106</v>
      </c>
      <c r="V469" s="1">
        <v>21.97</v>
      </c>
      <c r="W469" s="1">
        <v>948.65</v>
      </c>
      <c r="X469" s="1">
        <v>107.94999999999993</v>
      </c>
      <c r="Y469" s="1">
        <v>10400</v>
      </c>
      <c r="Z469" s="1">
        <v>8175</v>
      </c>
      <c r="AA469" s="1">
        <v>25</v>
      </c>
      <c r="AB469" s="1">
        <v>942.8</v>
      </c>
      <c r="AC469" s="1">
        <v>200</v>
      </c>
      <c r="AD469" s="1">
        <v>954.65</v>
      </c>
      <c r="AE469" s="1">
        <v>37612.800000000003</v>
      </c>
      <c r="AF469" s="1"/>
    </row>
    <row r="470" spans="2:32" x14ac:dyDescent="0.25">
      <c r="B470" s="1">
        <v>38300</v>
      </c>
      <c r="C470" s="2">
        <v>44679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1700</v>
      </c>
      <c r="L470" s="1">
        <v>0</v>
      </c>
      <c r="M470" s="1">
        <v>0</v>
      </c>
      <c r="N470" s="1">
        <v>250</v>
      </c>
      <c r="O470" s="1">
        <v>2365.15</v>
      </c>
      <c r="P470" s="1">
        <v>37612.800000000003</v>
      </c>
      <c r="Q470" s="1">
        <v>38300</v>
      </c>
      <c r="R470" s="2">
        <v>44679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1475</v>
      </c>
      <c r="AA470" s="1">
        <v>0</v>
      </c>
      <c r="AB470" s="1">
        <v>0</v>
      </c>
      <c r="AC470" s="1">
        <v>25</v>
      </c>
      <c r="AD470" s="1">
        <v>1654.4</v>
      </c>
      <c r="AE470" s="1">
        <v>37612.800000000003</v>
      </c>
      <c r="AF470" s="1"/>
    </row>
    <row r="471" spans="2:32" x14ac:dyDescent="0.25">
      <c r="B471" s="1">
        <v>38300</v>
      </c>
      <c r="C471" s="2">
        <v>44623</v>
      </c>
      <c r="D471" s="1">
        <v>54</v>
      </c>
      <c r="E471" s="1">
        <v>31</v>
      </c>
      <c r="F471" s="1">
        <v>140</v>
      </c>
      <c r="G471" s="1">
        <v>29.24</v>
      </c>
      <c r="H471" s="1">
        <v>1108.0999999999999</v>
      </c>
      <c r="I471" s="1">
        <v>-86.050000000000182</v>
      </c>
      <c r="J471" s="1">
        <v>12950</v>
      </c>
      <c r="K471" s="1">
        <v>5650</v>
      </c>
      <c r="L471" s="1">
        <v>25</v>
      </c>
      <c r="M471" s="1">
        <v>1076.0999999999999</v>
      </c>
      <c r="N471" s="1">
        <v>25</v>
      </c>
      <c r="O471" s="1">
        <v>1107</v>
      </c>
      <c r="P471" s="1">
        <v>37612.800000000003</v>
      </c>
      <c r="Q471" s="1">
        <v>38300</v>
      </c>
      <c r="R471" s="2">
        <v>44623</v>
      </c>
      <c r="S471" s="1">
        <v>304</v>
      </c>
      <c r="T471" s="1">
        <v>117</v>
      </c>
      <c r="U471" s="1">
        <v>1061</v>
      </c>
      <c r="V471" s="1">
        <v>24.74</v>
      </c>
      <c r="W471" s="1">
        <v>450.05</v>
      </c>
      <c r="X471" s="1">
        <v>25.75</v>
      </c>
      <c r="Y471" s="1">
        <v>17975</v>
      </c>
      <c r="Z471" s="1">
        <v>6800</v>
      </c>
      <c r="AA471" s="1">
        <v>25</v>
      </c>
      <c r="AB471" s="1">
        <v>435.2</v>
      </c>
      <c r="AC471" s="1">
        <v>50</v>
      </c>
      <c r="AD471" s="1">
        <v>451.65</v>
      </c>
      <c r="AE471" s="1">
        <v>37612.800000000003</v>
      </c>
      <c r="AF471" s="1"/>
    </row>
    <row r="472" spans="2:32" x14ac:dyDescent="0.25">
      <c r="B472" s="1">
        <v>38300</v>
      </c>
      <c r="C472" s="2">
        <v>44630</v>
      </c>
      <c r="D472" s="1">
        <v>6</v>
      </c>
      <c r="E472" s="1">
        <v>1</v>
      </c>
      <c r="F472" s="1">
        <v>8</v>
      </c>
      <c r="G472" s="1">
        <v>26.76</v>
      </c>
      <c r="H472" s="1">
        <v>1220</v>
      </c>
      <c r="I472" s="1">
        <v>123.04999999999995</v>
      </c>
      <c r="J472" s="1">
        <v>4950</v>
      </c>
      <c r="K472" s="1">
        <v>2800</v>
      </c>
      <c r="L472" s="1">
        <v>25</v>
      </c>
      <c r="M472" s="1">
        <v>656.2</v>
      </c>
      <c r="N472" s="1">
        <v>25</v>
      </c>
      <c r="O472" s="1">
        <v>1319.45</v>
      </c>
      <c r="P472" s="1">
        <v>37612.800000000003</v>
      </c>
      <c r="Q472" s="1">
        <v>38300</v>
      </c>
      <c r="R472" s="2">
        <v>44630</v>
      </c>
      <c r="S472" s="1">
        <v>6</v>
      </c>
      <c r="T472" s="1">
        <v>2</v>
      </c>
      <c r="U472" s="1">
        <v>11</v>
      </c>
      <c r="V472" s="1">
        <v>24.47</v>
      </c>
      <c r="W472" s="1">
        <v>688.25</v>
      </c>
      <c r="X472" s="1">
        <v>-31.950000000000045</v>
      </c>
      <c r="Y472" s="1">
        <v>5475</v>
      </c>
      <c r="Z472" s="1">
        <v>2300</v>
      </c>
      <c r="AA472" s="1">
        <v>25</v>
      </c>
      <c r="AB472" s="1">
        <v>631.04999999999995</v>
      </c>
      <c r="AC472" s="1">
        <v>25</v>
      </c>
      <c r="AD472" s="1">
        <v>694.05</v>
      </c>
      <c r="AE472" s="1">
        <v>37612.800000000003</v>
      </c>
      <c r="AF472" s="1"/>
    </row>
    <row r="473" spans="2:32" x14ac:dyDescent="0.25">
      <c r="B473" s="1">
        <v>0</v>
      </c>
      <c r="C473" s="2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38300</v>
      </c>
      <c r="R473" s="2">
        <v>44644</v>
      </c>
      <c r="S473" s="1">
        <v>1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1150</v>
      </c>
      <c r="Z473" s="1">
        <v>0</v>
      </c>
      <c r="AA473" s="1">
        <v>25</v>
      </c>
      <c r="AB473" s="1">
        <v>351.05</v>
      </c>
      <c r="AC473" s="1">
        <v>0</v>
      </c>
      <c r="AD473" s="1">
        <v>0</v>
      </c>
      <c r="AE473" s="1">
        <v>37612.800000000003</v>
      </c>
      <c r="AF473" s="1"/>
    </row>
    <row r="474" spans="2:32" x14ac:dyDescent="0.25">
      <c r="B474" s="1">
        <v>38400</v>
      </c>
      <c r="C474" s="2">
        <v>44630</v>
      </c>
      <c r="D474" s="1">
        <v>7</v>
      </c>
      <c r="E474" s="1">
        <v>5</v>
      </c>
      <c r="F474" s="1">
        <v>10</v>
      </c>
      <c r="G474" s="1">
        <v>27.34</v>
      </c>
      <c r="H474" s="1">
        <v>1593.75</v>
      </c>
      <c r="I474" s="1">
        <v>794.75</v>
      </c>
      <c r="J474" s="1">
        <v>3850</v>
      </c>
      <c r="K474" s="1">
        <v>3000</v>
      </c>
      <c r="L474" s="1">
        <v>25</v>
      </c>
      <c r="M474" s="1">
        <v>629.1</v>
      </c>
      <c r="N474" s="1">
        <v>75</v>
      </c>
      <c r="O474" s="1">
        <v>1438.9</v>
      </c>
      <c r="P474" s="1">
        <v>37612.800000000003</v>
      </c>
      <c r="Q474" s="1">
        <v>38400</v>
      </c>
      <c r="R474" s="2">
        <v>44630</v>
      </c>
      <c r="S474" s="1">
        <v>0</v>
      </c>
      <c r="T474" s="1">
        <v>0</v>
      </c>
      <c r="U474" s="1">
        <v>0</v>
      </c>
      <c r="V474" s="1">
        <v>25.95</v>
      </c>
      <c r="W474" s="1">
        <v>645.1</v>
      </c>
      <c r="X474" s="1">
        <v>-1009.5500000000001</v>
      </c>
      <c r="Y474" s="1">
        <v>4975</v>
      </c>
      <c r="Z474" s="1">
        <v>2775</v>
      </c>
      <c r="AA474" s="1">
        <v>25</v>
      </c>
      <c r="AB474" s="1">
        <v>570.35</v>
      </c>
      <c r="AC474" s="1">
        <v>25</v>
      </c>
      <c r="AD474" s="1">
        <v>645.9</v>
      </c>
      <c r="AE474" s="1">
        <v>37612.800000000003</v>
      </c>
      <c r="AF474" s="1"/>
    </row>
    <row r="475" spans="2:32" x14ac:dyDescent="0.25">
      <c r="B475" s="1">
        <v>0</v>
      </c>
      <c r="C475" s="2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38400</v>
      </c>
      <c r="R475" s="2">
        <v>44644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2000</v>
      </c>
      <c r="Z475" s="1">
        <v>0</v>
      </c>
      <c r="AA475" s="1">
        <v>100</v>
      </c>
      <c r="AB475" s="1">
        <v>301</v>
      </c>
      <c r="AC475" s="1">
        <v>0</v>
      </c>
      <c r="AD475" s="1">
        <v>0</v>
      </c>
      <c r="AE475" s="1">
        <v>37612.800000000003</v>
      </c>
      <c r="AF475" s="1"/>
    </row>
    <row r="476" spans="2:32" x14ac:dyDescent="0.25">
      <c r="B476" s="1">
        <v>38400</v>
      </c>
      <c r="C476" s="2">
        <v>44651</v>
      </c>
      <c r="D476" s="1">
        <v>95</v>
      </c>
      <c r="E476" s="1">
        <v>-2</v>
      </c>
      <c r="F476" s="1">
        <v>4</v>
      </c>
      <c r="G476" s="1">
        <v>24.9</v>
      </c>
      <c r="H476" s="1">
        <v>1551.45</v>
      </c>
      <c r="I476" s="1">
        <v>30.799999999999955</v>
      </c>
      <c r="J476" s="1">
        <v>4050</v>
      </c>
      <c r="K476" s="1">
        <v>4975</v>
      </c>
      <c r="L476" s="1">
        <v>25</v>
      </c>
      <c r="M476" s="1">
        <v>1520.7</v>
      </c>
      <c r="N476" s="1">
        <v>25</v>
      </c>
      <c r="O476" s="1">
        <v>1587.25</v>
      </c>
      <c r="P476" s="1">
        <v>37612.800000000003</v>
      </c>
      <c r="Q476" s="1">
        <v>38400</v>
      </c>
      <c r="R476" s="2">
        <v>44651</v>
      </c>
      <c r="S476" s="1">
        <v>107</v>
      </c>
      <c r="T476" s="1">
        <v>-4</v>
      </c>
      <c r="U476" s="1">
        <v>43</v>
      </c>
      <c r="V476" s="1">
        <v>21.91</v>
      </c>
      <c r="W476" s="1">
        <v>896.7</v>
      </c>
      <c r="X476" s="1">
        <v>89.850000000000023</v>
      </c>
      <c r="Y476" s="1">
        <v>10000</v>
      </c>
      <c r="Z476" s="1">
        <v>7400</v>
      </c>
      <c r="AA476" s="1">
        <v>25</v>
      </c>
      <c r="AB476" s="1">
        <v>895.25</v>
      </c>
      <c r="AC476" s="1">
        <v>25</v>
      </c>
      <c r="AD476" s="1">
        <v>915.1</v>
      </c>
      <c r="AE476" s="1">
        <v>37612.800000000003</v>
      </c>
      <c r="AF476" s="1"/>
    </row>
    <row r="477" spans="2:32" x14ac:dyDescent="0.25">
      <c r="B477" s="1">
        <v>38400</v>
      </c>
      <c r="C477" s="2">
        <v>44679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2675</v>
      </c>
      <c r="L477" s="1">
        <v>0</v>
      </c>
      <c r="M477" s="1">
        <v>0</v>
      </c>
      <c r="N477" s="1">
        <v>25</v>
      </c>
      <c r="O477" s="1">
        <v>2048.6</v>
      </c>
      <c r="P477" s="1">
        <v>37612.800000000003</v>
      </c>
      <c r="Q477" s="1">
        <v>38400</v>
      </c>
      <c r="R477" s="2">
        <v>44679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1475</v>
      </c>
      <c r="AA477" s="1">
        <v>0</v>
      </c>
      <c r="AB477" s="1">
        <v>0</v>
      </c>
      <c r="AC477" s="1">
        <v>25</v>
      </c>
      <c r="AD477" s="1">
        <v>1805.4</v>
      </c>
      <c r="AE477" s="1">
        <v>37612.800000000003</v>
      </c>
      <c r="AF477" s="1"/>
    </row>
    <row r="478" spans="2:32" x14ac:dyDescent="0.25">
      <c r="B478" s="1">
        <v>38400</v>
      </c>
      <c r="C478" s="2">
        <v>44623</v>
      </c>
      <c r="D478" s="1">
        <v>25</v>
      </c>
      <c r="E478" s="1">
        <v>-1</v>
      </c>
      <c r="F478" s="1">
        <v>28</v>
      </c>
      <c r="G478" s="1">
        <v>28.79</v>
      </c>
      <c r="H478" s="1">
        <v>1134.2</v>
      </c>
      <c r="I478" s="1">
        <v>-115.34999999999992</v>
      </c>
      <c r="J478" s="1">
        <v>14025</v>
      </c>
      <c r="K478" s="1">
        <v>7975</v>
      </c>
      <c r="L478" s="1">
        <v>25</v>
      </c>
      <c r="M478" s="1">
        <v>1132.25</v>
      </c>
      <c r="N478" s="1">
        <v>25</v>
      </c>
      <c r="O478" s="1">
        <v>1171.3</v>
      </c>
      <c r="P478" s="1">
        <v>37612.800000000003</v>
      </c>
      <c r="Q478" s="1">
        <v>38400</v>
      </c>
      <c r="R478" s="2">
        <v>44623</v>
      </c>
      <c r="S478" s="1">
        <v>239</v>
      </c>
      <c r="T478" s="1">
        <v>55</v>
      </c>
      <c r="U478" s="1">
        <v>861</v>
      </c>
      <c r="V478" s="1">
        <v>24.8</v>
      </c>
      <c r="W478" s="1">
        <v>413.95</v>
      </c>
      <c r="X478" s="1">
        <v>33.449999999999989</v>
      </c>
      <c r="Y478" s="1">
        <v>16775</v>
      </c>
      <c r="Z478" s="1">
        <v>8500</v>
      </c>
      <c r="AA478" s="1">
        <v>25</v>
      </c>
      <c r="AB478" s="1">
        <v>400.3</v>
      </c>
      <c r="AC478" s="1">
        <v>25</v>
      </c>
      <c r="AD478" s="1">
        <v>409.25</v>
      </c>
      <c r="AE478" s="1">
        <v>37612.800000000003</v>
      </c>
      <c r="AF478" s="1"/>
    </row>
    <row r="479" spans="2:32" x14ac:dyDescent="0.25">
      <c r="B479" s="1">
        <v>38400</v>
      </c>
      <c r="C479" s="2">
        <v>44616</v>
      </c>
      <c r="D479" s="1">
        <v>959</v>
      </c>
      <c r="E479" s="1">
        <v>39</v>
      </c>
      <c r="F479" s="1">
        <v>2594</v>
      </c>
      <c r="G479" s="1">
        <v>29.33</v>
      </c>
      <c r="H479" s="1">
        <v>954.85</v>
      </c>
      <c r="I479" s="1">
        <v>-148.69999999999993</v>
      </c>
      <c r="J479" s="1">
        <v>36625</v>
      </c>
      <c r="K479" s="1">
        <v>10000</v>
      </c>
      <c r="L479" s="1">
        <v>75</v>
      </c>
      <c r="M479" s="1">
        <v>956.9</v>
      </c>
      <c r="N479" s="1">
        <v>25</v>
      </c>
      <c r="O479" s="1">
        <v>963.9</v>
      </c>
      <c r="P479" s="1">
        <v>37612.800000000003</v>
      </c>
      <c r="Q479" s="1">
        <v>38400</v>
      </c>
      <c r="R479" s="2">
        <v>44616</v>
      </c>
      <c r="S479" s="1">
        <v>9188</v>
      </c>
      <c r="T479" s="1">
        <v>205</v>
      </c>
      <c r="U479" s="1">
        <v>219332</v>
      </c>
      <c r="V479" s="1">
        <v>23.85</v>
      </c>
      <c r="W479" s="1">
        <v>165.6</v>
      </c>
      <c r="X479" s="1">
        <v>-24</v>
      </c>
      <c r="Y479" s="1">
        <v>43675</v>
      </c>
      <c r="Z479" s="1">
        <v>37950</v>
      </c>
      <c r="AA479" s="1">
        <v>425</v>
      </c>
      <c r="AB479" s="1">
        <v>165.45</v>
      </c>
      <c r="AC479" s="1">
        <v>25</v>
      </c>
      <c r="AD479" s="1">
        <v>166.15</v>
      </c>
      <c r="AE479" s="1">
        <v>37612.800000000003</v>
      </c>
      <c r="AF479" s="1"/>
    </row>
    <row r="480" spans="2:32" x14ac:dyDescent="0.25">
      <c r="B480" s="1">
        <v>38400</v>
      </c>
      <c r="C480" s="2">
        <v>44637</v>
      </c>
      <c r="D480" s="1">
        <v>1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1375</v>
      </c>
      <c r="K480" s="1">
        <v>125</v>
      </c>
      <c r="L480" s="1">
        <v>25</v>
      </c>
      <c r="M480" s="1">
        <v>1129.5</v>
      </c>
      <c r="N480" s="1">
        <v>25</v>
      </c>
      <c r="O480" s="1">
        <v>1957.05</v>
      </c>
      <c r="P480" s="1">
        <v>37612.800000000003</v>
      </c>
      <c r="Q480" s="1">
        <v>38400</v>
      </c>
      <c r="R480" s="2">
        <v>44637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3450</v>
      </c>
      <c r="Z480" s="1">
        <v>50</v>
      </c>
      <c r="AA480" s="1">
        <v>100</v>
      </c>
      <c r="AB480" s="1">
        <v>401</v>
      </c>
      <c r="AC480" s="1">
        <v>25</v>
      </c>
      <c r="AD480" s="1">
        <v>958.9</v>
      </c>
      <c r="AE480" s="1">
        <v>37612.800000000003</v>
      </c>
      <c r="AF480" s="1"/>
    </row>
    <row r="481" spans="2:32" x14ac:dyDescent="0.25">
      <c r="B481" s="1">
        <v>38500</v>
      </c>
      <c r="C481" s="2">
        <v>44630</v>
      </c>
      <c r="D481" s="1">
        <v>13</v>
      </c>
      <c r="E481" s="1">
        <v>10</v>
      </c>
      <c r="F481" s="1">
        <v>43</v>
      </c>
      <c r="G481" s="1">
        <v>30.7</v>
      </c>
      <c r="H481" s="1">
        <v>1476.1</v>
      </c>
      <c r="I481" s="1">
        <v>442.5499999999999</v>
      </c>
      <c r="J481" s="1">
        <v>5250</v>
      </c>
      <c r="K481" s="1">
        <v>3475</v>
      </c>
      <c r="L481" s="1">
        <v>50</v>
      </c>
      <c r="M481" s="1">
        <v>864.95</v>
      </c>
      <c r="N481" s="1">
        <v>50</v>
      </c>
      <c r="O481" s="1">
        <v>1446.2</v>
      </c>
      <c r="P481" s="1">
        <v>37612.800000000003</v>
      </c>
      <c r="Q481" s="1">
        <v>38500</v>
      </c>
      <c r="R481" s="2">
        <v>44630</v>
      </c>
      <c r="S481" s="1">
        <v>64</v>
      </c>
      <c r="T481" s="1">
        <v>20</v>
      </c>
      <c r="U481" s="1">
        <v>225</v>
      </c>
      <c r="V481" s="1">
        <v>24.76</v>
      </c>
      <c r="W481" s="1">
        <v>579</v>
      </c>
      <c r="X481" s="1">
        <v>57.5</v>
      </c>
      <c r="Y481" s="1">
        <v>6025</v>
      </c>
      <c r="Z481" s="1">
        <v>4050</v>
      </c>
      <c r="AA481" s="1">
        <v>25</v>
      </c>
      <c r="AB481" s="1">
        <v>555</v>
      </c>
      <c r="AC481" s="1">
        <v>25</v>
      </c>
      <c r="AD481" s="1">
        <v>596.20000000000005</v>
      </c>
      <c r="AE481" s="1">
        <v>37612.800000000003</v>
      </c>
      <c r="AF481" s="1"/>
    </row>
    <row r="482" spans="2:32" x14ac:dyDescent="0.25">
      <c r="B482" s="1">
        <v>38500</v>
      </c>
      <c r="C482" s="2">
        <v>44637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175</v>
      </c>
      <c r="K482" s="1">
        <v>1225</v>
      </c>
      <c r="L482" s="1">
        <v>75</v>
      </c>
      <c r="M482" s="1">
        <v>752.2</v>
      </c>
      <c r="N482" s="1">
        <v>25</v>
      </c>
      <c r="O482" s="1">
        <v>3076.45</v>
      </c>
      <c r="P482" s="1">
        <v>37612.800000000003</v>
      </c>
      <c r="Q482" s="1">
        <v>38500</v>
      </c>
      <c r="R482" s="2">
        <v>44637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4900</v>
      </c>
      <c r="Z482" s="1">
        <v>125</v>
      </c>
      <c r="AA482" s="1">
        <v>200</v>
      </c>
      <c r="AB482" s="1">
        <v>360.55</v>
      </c>
      <c r="AC482" s="1">
        <v>50</v>
      </c>
      <c r="AD482" s="1">
        <v>881.35</v>
      </c>
      <c r="AE482" s="1">
        <v>37612.800000000003</v>
      </c>
      <c r="AF482" s="1"/>
    </row>
    <row r="483" spans="2:32" x14ac:dyDescent="0.25">
      <c r="B483" s="1">
        <v>38500</v>
      </c>
      <c r="C483" s="2">
        <v>44616</v>
      </c>
      <c r="D483" s="1">
        <v>9734</v>
      </c>
      <c r="E483" s="1">
        <v>-1096</v>
      </c>
      <c r="F483" s="1">
        <v>23295</v>
      </c>
      <c r="G483" s="1">
        <v>28.79</v>
      </c>
      <c r="H483" s="1">
        <v>1034.6500000000001</v>
      </c>
      <c r="I483" s="1">
        <v>-129.25</v>
      </c>
      <c r="J483" s="1">
        <v>56675</v>
      </c>
      <c r="K483" s="1">
        <v>18550</v>
      </c>
      <c r="L483" s="1">
        <v>100</v>
      </c>
      <c r="M483" s="1">
        <v>1031.3499999999999</v>
      </c>
      <c r="N483" s="1">
        <v>125</v>
      </c>
      <c r="O483" s="1">
        <v>1033.4000000000001</v>
      </c>
      <c r="P483" s="1">
        <v>37612.800000000003</v>
      </c>
      <c r="Q483" s="1">
        <v>38500</v>
      </c>
      <c r="R483" s="2">
        <v>44616</v>
      </c>
      <c r="S483" s="1">
        <v>59770</v>
      </c>
      <c r="T483" s="1">
        <v>2205</v>
      </c>
      <c r="U483" s="1">
        <v>850125</v>
      </c>
      <c r="V483" s="1">
        <v>23.61</v>
      </c>
      <c r="W483" s="1">
        <v>140.15</v>
      </c>
      <c r="X483" s="1">
        <v>-27.549999999999983</v>
      </c>
      <c r="Y483" s="1">
        <v>90850</v>
      </c>
      <c r="Z483" s="1">
        <v>144600</v>
      </c>
      <c r="AA483" s="1">
        <v>100</v>
      </c>
      <c r="AB483" s="1">
        <v>140.15</v>
      </c>
      <c r="AC483" s="1">
        <v>25</v>
      </c>
      <c r="AD483" s="1">
        <v>140.35</v>
      </c>
      <c r="AE483" s="1">
        <v>37612.800000000003</v>
      </c>
      <c r="AF483" s="1"/>
    </row>
    <row r="484" spans="2:32" x14ac:dyDescent="0.25">
      <c r="B484" s="1">
        <v>38500</v>
      </c>
      <c r="C484" s="2">
        <v>44651</v>
      </c>
      <c r="D484" s="1">
        <v>2135</v>
      </c>
      <c r="E484" s="1">
        <v>-178</v>
      </c>
      <c r="F484" s="1">
        <v>2192</v>
      </c>
      <c r="G484" s="1">
        <v>27.57</v>
      </c>
      <c r="H484" s="1">
        <v>1615.15</v>
      </c>
      <c r="I484" s="1">
        <v>2.0500000000001819</v>
      </c>
      <c r="J484" s="1">
        <v>9200</v>
      </c>
      <c r="K484" s="1">
        <v>10950</v>
      </c>
      <c r="L484" s="1">
        <v>50</v>
      </c>
      <c r="M484" s="1">
        <v>1615.15</v>
      </c>
      <c r="N484" s="1">
        <v>25</v>
      </c>
      <c r="O484" s="1">
        <v>1623.15</v>
      </c>
      <c r="P484" s="1">
        <v>37612.800000000003</v>
      </c>
      <c r="Q484" s="1">
        <v>38500</v>
      </c>
      <c r="R484" s="2">
        <v>44651</v>
      </c>
      <c r="S484" s="1">
        <v>5639</v>
      </c>
      <c r="T484" s="1">
        <v>-933</v>
      </c>
      <c r="U484" s="1">
        <v>5838</v>
      </c>
      <c r="V484" s="1">
        <v>21.27</v>
      </c>
      <c r="W484" s="1">
        <v>858.5</v>
      </c>
      <c r="X484" s="1">
        <v>93.5</v>
      </c>
      <c r="Y484" s="1">
        <v>14200</v>
      </c>
      <c r="Z484" s="1">
        <v>24150</v>
      </c>
      <c r="AA484" s="1">
        <v>50</v>
      </c>
      <c r="AB484" s="1">
        <v>858.1</v>
      </c>
      <c r="AC484" s="1">
        <v>1800</v>
      </c>
      <c r="AD484" s="1">
        <v>858.5</v>
      </c>
      <c r="AE484" s="1">
        <v>37612.800000000003</v>
      </c>
      <c r="AF484" s="1"/>
    </row>
    <row r="485" spans="2:32" x14ac:dyDescent="0.25">
      <c r="B485" s="1">
        <v>38500</v>
      </c>
      <c r="C485" s="2">
        <v>44679</v>
      </c>
      <c r="D485" s="1">
        <v>46</v>
      </c>
      <c r="E485" s="1">
        <v>6</v>
      </c>
      <c r="F485" s="1">
        <v>17</v>
      </c>
      <c r="G485" s="1">
        <v>27.02</v>
      </c>
      <c r="H485" s="1">
        <v>1777.05</v>
      </c>
      <c r="I485" s="1">
        <v>-33</v>
      </c>
      <c r="J485" s="1">
        <v>2075</v>
      </c>
      <c r="K485" s="1">
        <v>3350</v>
      </c>
      <c r="L485" s="1">
        <v>25</v>
      </c>
      <c r="M485" s="1">
        <v>1789.85</v>
      </c>
      <c r="N485" s="1">
        <v>50</v>
      </c>
      <c r="O485" s="1">
        <v>1824.5</v>
      </c>
      <c r="P485" s="1">
        <v>37612.800000000003</v>
      </c>
      <c r="Q485" s="1">
        <v>38500</v>
      </c>
      <c r="R485" s="2">
        <v>44679</v>
      </c>
      <c r="S485" s="1">
        <v>118</v>
      </c>
      <c r="T485" s="1">
        <v>32</v>
      </c>
      <c r="U485" s="1">
        <v>116</v>
      </c>
      <c r="V485" s="1">
        <v>20.16</v>
      </c>
      <c r="W485" s="1">
        <v>1195</v>
      </c>
      <c r="X485" s="1">
        <v>67.849999999999909</v>
      </c>
      <c r="Y485" s="1">
        <v>5425</v>
      </c>
      <c r="Z485" s="1">
        <v>2200</v>
      </c>
      <c r="AA485" s="1">
        <v>25</v>
      </c>
      <c r="AB485" s="1">
        <v>1193.55</v>
      </c>
      <c r="AC485" s="1">
        <v>25</v>
      </c>
      <c r="AD485" s="1">
        <v>1210.5999999999999</v>
      </c>
      <c r="AE485" s="1">
        <v>37612.800000000003</v>
      </c>
      <c r="AF485" s="1"/>
    </row>
    <row r="486" spans="2:32" x14ac:dyDescent="0.25">
      <c r="B486" s="1">
        <v>38500</v>
      </c>
      <c r="C486" s="2">
        <v>44623</v>
      </c>
      <c r="D486" s="1">
        <v>208</v>
      </c>
      <c r="E486" s="1">
        <v>-12</v>
      </c>
      <c r="F486" s="1">
        <v>348</v>
      </c>
      <c r="G486" s="1">
        <v>28.72</v>
      </c>
      <c r="H486" s="1">
        <v>1230</v>
      </c>
      <c r="I486" s="1">
        <v>-69.75</v>
      </c>
      <c r="J486" s="1">
        <v>15525</v>
      </c>
      <c r="K486" s="1">
        <v>8325</v>
      </c>
      <c r="L486" s="1">
        <v>25</v>
      </c>
      <c r="M486" s="1">
        <v>1196.3</v>
      </c>
      <c r="N486" s="1">
        <v>25</v>
      </c>
      <c r="O486" s="1">
        <v>1232.55</v>
      </c>
      <c r="P486" s="1">
        <v>37612.800000000003</v>
      </c>
      <c r="Q486" s="1">
        <v>38500</v>
      </c>
      <c r="R486" s="2">
        <v>44623</v>
      </c>
      <c r="S486" s="1">
        <v>3021</v>
      </c>
      <c r="T486" s="1">
        <v>585</v>
      </c>
      <c r="U486" s="1">
        <v>19360</v>
      </c>
      <c r="V486" s="1">
        <v>24.6</v>
      </c>
      <c r="W486" s="1">
        <v>369.85</v>
      </c>
      <c r="X486" s="1">
        <v>17.300000000000011</v>
      </c>
      <c r="Y486" s="1">
        <v>28450</v>
      </c>
      <c r="Z486" s="1">
        <v>11425</v>
      </c>
      <c r="AA486" s="1">
        <v>50</v>
      </c>
      <c r="AB486" s="1">
        <v>367.05</v>
      </c>
      <c r="AC486" s="1">
        <v>200</v>
      </c>
      <c r="AD486" s="1">
        <v>369.85</v>
      </c>
      <c r="AE486" s="1">
        <v>37612.800000000003</v>
      </c>
      <c r="AF486" s="1"/>
    </row>
    <row r="487" spans="2:32" x14ac:dyDescent="0.25">
      <c r="B487" s="1">
        <v>38500</v>
      </c>
      <c r="C487" s="2">
        <v>44644</v>
      </c>
      <c r="D487" s="1">
        <v>2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175</v>
      </c>
      <c r="K487" s="1">
        <v>150</v>
      </c>
      <c r="L487" s="1">
        <v>25</v>
      </c>
      <c r="M487" s="1">
        <v>1277.05</v>
      </c>
      <c r="N487" s="1">
        <v>125</v>
      </c>
      <c r="O487" s="1">
        <v>1618.3</v>
      </c>
      <c r="P487" s="1">
        <v>37612.800000000003</v>
      </c>
      <c r="Q487" s="1">
        <v>38500</v>
      </c>
      <c r="R487" s="2">
        <v>44644</v>
      </c>
      <c r="S487" s="1">
        <v>10</v>
      </c>
      <c r="T487" s="1">
        <v>1</v>
      </c>
      <c r="U487" s="1">
        <v>3</v>
      </c>
      <c r="V487" s="1">
        <v>21.06</v>
      </c>
      <c r="W487" s="1">
        <v>716.9</v>
      </c>
      <c r="X487" s="1">
        <v>-19.25</v>
      </c>
      <c r="Y487" s="1">
        <v>3975</v>
      </c>
      <c r="Z487" s="1">
        <v>900</v>
      </c>
      <c r="AA487" s="1">
        <v>25</v>
      </c>
      <c r="AB487" s="1">
        <v>716.55</v>
      </c>
      <c r="AC487" s="1">
        <v>25</v>
      </c>
      <c r="AD487" s="1">
        <v>769.15</v>
      </c>
      <c r="AE487" s="1">
        <v>37612.800000000003</v>
      </c>
      <c r="AF487" s="1"/>
    </row>
    <row r="488" spans="2:32" x14ac:dyDescent="0.25">
      <c r="B488" s="1">
        <v>38600</v>
      </c>
      <c r="C488" s="2">
        <v>44623</v>
      </c>
      <c r="D488" s="1">
        <v>22</v>
      </c>
      <c r="E488" s="1">
        <v>-2</v>
      </c>
      <c r="F488" s="1">
        <v>44</v>
      </c>
      <c r="G488" s="1">
        <v>27.03</v>
      </c>
      <c r="H488" s="1">
        <v>1244.7</v>
      </c>
      <c r="I488" s="1">
        <v>51.700000000000045</v>
      </c>
      <c r="J488" s="1">
        <v>11825</v>
      </c>
      <c r="K488" s="1">
        <v>6850</v>
      </c>
      <c r="L488" s="1">
        <v>25</v>
      </c>
      <c r="M488" s="1">
        <v>1215.3499999999999</v>
      </c>
      <c r="N488" s="1">
        <v>25</v>
      </c>
      <c r="O488" s="1">
        <v>1325</v>
      </c>
      <c r="P488" s="1">
        <v>37612.800000000003</v>
      </c>
      <c r="Q488" s="1">
        <v>38600</v>
      </c>
      <c r="R488" s="2">
        <v>44623</v>
      </c>
      <c r="S488" s="1">
        <v>236</v>
      </c>
      <c r="T488" s="1">
        <v>100</v>
      </c>
      <c r="U488" s="1">
        <v>956</v>
      </c>
      <c r="V488" s="1">
        <v>24.62</v>
      </c>
      <c r="W488" s="1">
        <v>334.75</v>
      </c>
      <c r="X488" s="1">
        <v>-0.19999999999998863</v>
      </c>
      <c r="Y488" s="1">
        <v>17350</v>
      </c>
      <c r="Z488" s="1">
        <v>7900</v>
      </c>
      <c r="AA488" s="1">
        <v>325</v>
      </c>
      <c r="AB488" s="1">
        <v>330.05</v>
      </c>
      <c r="AC488" s="1">
        <v>25</v>
      </c>
      <c r="AD488" s="1">
        <v>333.95</v>
      </c>
      <c r="AE488" s="1">
        <v>37612.800000000003</v>
      </c>
      <c r="AF488" s="1"/>
    </row>
    <row r="489" spans="2:32" x14ac:dyDescent="0.25">
      <c r="B489" s="1">
        <v>38600</v>
      </c>
      <c r="C489" s="2">
        <v>44637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1175</v>
      </c>
      <c r="L489" s="1">
        <v>0</v>
      </c>
      <c r="M489" s="1">
        <v>0</v>
      </c>
      <c r="N489" s="1">
        <v>1175</v>
      </c>
      <c r="O489" s="1">
        <v>3190.6</v>
      </c>
      <c r="P489" s="1">
        <v>37612.800000000003</v>
      </c>
      <c r="Q489" s="1">
        <v>38600</v>
      </c>
      <c r="R489" s="2">
        <v>44637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2275</v>
      </c>
      <c r="Z489" s="1">
        <v>25</v>
      </c>
      <c r="AA489" s="1">
        <v>100</v>
      </c>
      <c r="AB489" s="1">
        <v>201</v>
      </c>
      <c r="AC489" s="1">
        <v>25</v>
      </c>
      <c r="AD489" s="1">
        <v>921.6</v>
      </c>
      <c r="AE489" s="1">
        <v>37612.800000000003</v>
      </c>
      <c r="AF489" s="1"/>
    </row>
    <row r="490" spans="2:32" x14ac:dyDescent="0.25">
      <c r="B490" s="1">
        <v>0</v>
      </c>
      <c r="C490" s="2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38600</v>
      </c>
      <c r="R490" s="2">
        <v>44644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2175</v>
      </c>
      <c r="Z490" s="1">
        <v>0</v>
      </c>
      <c r="AA490" s="1">
        <v>100</v>
      </c>
      <c r="AB490" s="1">
        <v>251</v>
      </c>
      <c r="AC490" s="1">
        <v>0</v>
      </c>
      <c r="AD490" s="1">
        <v>0</v>
      </c>
      <c r="AE490" s="1">
        <v>37612.800000000003</v>
      </c>
      <c r="AF490" s="1"/>
    </row>
    <row r="491" spans="2:32" x14ac:dyDescent="0.25">
      <c r="B491" s="1">
        <v>38600</v>
      </c>
      <c r="C491" s="2">
        <v>44651</v>
      </c>
      <c r="D491" s="1">
        <v>127</v>
      </c>
      <c r="E491" s="1">
        <v>-22</v>
      </c>
      <c r="F491" s="1">
        <v>30</v>
      </c>
      <c r="G491" s="1">
        <v>25.62</v>
      </c>
      <c r="H491" s="1">
        <v>1610</v>
      </c>
      <c r="I491" s="1">
        <v>44.349999999999909</v>
      </c>
      <c r="J491" s="1">
        <v>7100</v>
      </c>
      <c r="K491" s="1">
        <v>8100</v>
      </c>
      <c r="L491" s="1">
        <v>25</v>
      </c>
      <c r="M491" s="1">
        <v>1658.75</v>
      </c>
      <c r="N491" s="1">
        <v>25</v>
      </c>
      <c r="O491" s="1">
        <v>1686.15</v>
      </c>
      <c r="P491" s="1">
        <v>37612.800000000003</v>
      </c>
      <c r="Q491" s="1">
        <v>38600</v>
      </c>
      <c r="R491" s="2">
        <v>44651</v>
      </c>
      <c r="S491" s="1">
        <v>128</v>
      </c>
      <c r="T491" s="1">
        <v>2</v>
      </c>
      <c r="U491" s="1">
        <v>109</v>
      </c>
      <c r="V491" s="1">
        <v>21.21</v>
      </c>
      <c r="W491" s="1">
        <v>820.55</v>
      </c>
      <c r="X491" s="1">
        <v>105.39999999999998</v>
      </c>
      <c r="Y491" s="1">
        <v>12125</v>
      </c>
      <c r="Z491" s="1">
        <v>8125</v>
      </c>
      <c r="AA491" s="1">
        <v>25</v>
      </c>
      <c r="AB491" s="1">
        <v>809.1</v>
      </c>
      <c r="AC491" s="1">
        <v>25</v>
      </c>
      <c r="AD491" s="1">
        <v>832.35</v>
      </c>
      <c r="AE491" s="1">
        <v>37612.800000000003</v>
      </c>
      <c r="AF491" s="1"/>
    </row>
    <row r="492" spans="2:32" x14ac:dyDescent="0.25">
      <c r="B492" s="1">
        <v>38600</v>
      </c>
      <c r="C492" s="2">
        <v>44679</v>
      </c>
      <c r="D492" s="1">
        <v>2</v>
      </c>
      <c r="E492" s="1">
        <v>1</v>
      </c>
      <c r="F492" s="1">
        <v>2</v>
      </c>
      <c r="G492" s="1">
        <v>25.76</v>
      </c>
      <c r="H492" s="1">
        <v>1835.4</v>
      </c>
      <c r="I492" s="1">
        <v>423.40000000000009</v>
      </c>
      <c r="J492" s="1">
        <v>225</v>
      </c>
      <c r="K492" s="1">
        <v>1275</v>
      </c>
      <c r="L492" s="1">
        <v>100</v>
      </c>
      <c r="M492" s="1">
        <v>1451</v>
      </c>
      <c r="N492" s="1">
        <v>25</v>
      </c>
      <c r="O492" s="1">
        <v>2062.65</v>
      </c>
      <c r="P492" s="1">
        <v>37612.800000000003</v>
      </c>
      <c r="Q492" s="1">
        <v>38600</v>
      </c>
      <c r="R492" s="2">
        <v>44679</v>
      </c>
      <c r="S492" s="1">
        <v>0</v>
      </c>
      <c r="T492" s="1">
        <v>0</v>
      </c>
      <c r="U492" s="1">
        <v>0</v>
      </c>
      <c r="V492" s="1">
        <v>35.92</v>
      </c>
      <c r="W492" s="1">
        <v>2204.85</v>
      </c>
      <c r="X492" s="1">
        <v>0</v>
      </c>
      <c r="Y492" s="1">
        <v>125</v>
      </c>
      <c r="Z492" s="1">
        <v>0</v>
      </c>
      <c r="AA492" s="1">
        <v>100</v>
      </c>
      <c r="AB492" s="1">
        <v>751</v>
      </c>
      <c r="AC492" s="1">
        <v>0</v>
      </c>
      <c r="AD492" s="1">
        <v>0</v>
      </c>
      <c r="AE492" s="1">
        <v>37612.800000000003</v>
      </c>
      <c r="AF492" s="1"/>
    </row>
    <row r="493" spans="2:32" x14ac:dyDescent="0.25">
      <c r="B493" s="1">
        <v>38600</v>
      </c>
      <c r="C493" s="2">
        <v>44616</v>
      </c>
      <c r="D493" s="1">
        <v>898</v>
      </c>
      <c r="E493" s="1">
        <v>46</v>
      </c>
      <c r="F493" s="1">
        <v>3314</v>
      </c>
      <c r="G493" s="1">
        <v>29.34</v>
      </c>
      <c r="H493" s="1">
        <v>1109.45</v>
      </c>
      <c r="I493" s="1">
        <v>-150.14999999999986</v>
      </c>
      <c r="J493" s="1">
        <v>31500</v>
      </c>
      <c r="K493" s="1">
        <v>9000</v>
      </c>
      <c r="L493" s="1">
        <v>25</v>
      </c>
      <c r="M493" s="1">
        <v>1110.75</v>
      </c>
      <c r="N493" s="1">
        <v>50</v>
      </c>
      <c r="O493" s="1">
        <v>1118.0999999999999</v>
      </c>
      <c r="P493" s="1">
        <v>37612.800000000003</v>
      </c>
      <c r="Q493" s="1">
        <v>38600</v>
      </c>
      <c r="R493" s="2">
        <v>44616</v>
      </c>
      <c r="S493" s="1">
        <v>10126</v>
      </c>
      <c r="T493" s="1">
        <v>3818</v>
      </c>
      <c r="U493" s="1">
        <v>184166</v>
      </c>
      <c r="V493" s="1">
        <v>23.55</v>
      </c>
      <c r="W493" s="1">
        <v>121</v>
      </c>
      <c r="X493" s="1">
        <v>-25</v>
      </c>
      <c r="Y493" s="1">
        <v>44175</v>
      </c>
      <c r="Z493" s="1">
        <v>41225</v>
      </c>
      <c r="AA493" s="1">
        <v>75</v>
      </c>
      <c r="AB493" s="1">
        <v>121</v>
      </c>
      <c r="AC493" s="1">
        <v>100</v>
      </c>
      <c r="AD493" s="1">
        <v>121.45</v>
      </c>
      <c r="AE493" s="1">
        <v>37612.800000000003</v>
      </c>
      <c r="AF493" s="1"/>
    </row>
    <row r="494" spans="2:32" x14ac:dyDescent="0.25">
      <c r="B494" s="1">
        <v>38600</v>
      </c>
      <c r="C494" s="2">
        <v>44630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4000</v>
      </c>
      <c r="K494" s="1">
        <v>2525</v>
      </c>
      <c r="L494" s="1">
        <v>25</v>
      </c>
      <c r="M494" s="1">
        <v>878.6</v>
      </c>
      <c r="N494" s="1">
        <v>25</v>
      </c>
      <c r="O494" s="1">
        <v>1681.75</v>
      </c>
      <c r="P494" s="1">
        <v>37612.800000000003</v>
      </c>
      <c r="Q494" s="1">
        <v>38600</v>
      </c>
      <c r="R494" s="2">
        <v>44630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4850</v>
      </c>
      <c r="Z494" s="1">
        <v>2550</v>
      </c>
      <c r="AA494" s="1">
        <v>75</v>
      </c>
      <c r="AB494" s="1">
        <v>484.35</v>
      </c>
      <c r="AC494" s="1">
        <v>25</v>
      </c>
      <c r="AD494" s="1">
        <v>653.75</v>
      </c>
      <c r="AE494" s="1">
        <v>37612.800000000003</v>
      </c>
      <c r="AF494" s="1"/>
    </row>
    <row r="495" spans="2:32" x14ac:dyDescent="0.25">
      <c r="B495" s="1">
        <v>38700</v>
      </c>
      <c r="C495" s="2">
        <v>44630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3500</v>
      </c>
      <c r="K495" s="1">
        <v>2525</v>
      </c>
      <c r="L495" s="1">
        <v>25</v>
      </c>
      <c r="M495" s="1">
        <v>950.7</v>
      </c>
      <c r="N495" s="1">
        <v>25</v>
      </c>
      <c r="O495" s="1">
        <v>1849.85</v>
      </c>
      <c r="P495" s="1">
        <v>37612.800000000003</v>
      </c>
      <c r="Q495" s="1">
        <v>38700</v>
      </c>
      <c r="R495" s="2">
        <v>44630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4875</v>
      </c>
      <c r="Z495" s="1">
        <v>2575</v>
      </c>
      <c r="AA495" s="1">
        <v>25</v>
      </c>
      <c r="AB495" s="1">
        <v>393.25</v>
      </c>
      <c r="AC495" s="1">
        <v>25</v>
      </c>
      <c r="AD495" s="1">
        <v>658.85</v>
      </c>
      <c r="AE495" s="1">
        <v>37612.800000000003</v>
      </c>
      <c r="AF495" s="1"/>
    </row>
    <row r="496" spans="2:32" x14ac:dyDescent="0.25">
      <c r="B496" s="1">
        <v>0</v>
      </c>
      <c r="C496" s="2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38700</v>
      </c>
      <c r="R496" s="2">
        <v>44644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1250</v>
      </c>
      <c r="Z496" s="1">
        <v>0</v>
      </c>
      <c r="AA496" s="1">
        <v>25</v>
      </c>
      <c r="AB496" s="1">
        <v>221.1</v>
      </c>
      <c r="AC496" s="1">
        <v>0</v>
      </c>
      <c r="AD496" s="1">
        <v>0</v>
      </c>
      <c r="AE496" s="1">
        <v>37612.800000000003</v>
      </c>
      <c r="AF496" s="1"/>
    </row>
    <row r="497" spans="2:32" x14ac:dyDescent="0.25">
      <c r="B497" s="1">
        <v>38700</v>
      </c>
      <c r="C497" s="2">
        <v>44651</v>
      </c>
      <c r="D497" s="1">
        <v>81</v>
      </c>
      <c r="E497" s="1">
        <v>-3</v>
      </c>
      <c r="F497" s="1">
        <v>10</v>
      </c>
      <c r="G497" s="1">
        <v>24.23</v>
      </c>
      <c r="H497" s="1">
        <v>1755.1</v>
      </c>
      <c r="I497" s="1">
        <v>98.049999999999955</v>
      </c>
      <c r="J497" s="1">
        <v>4450</v>
      </c>
      <c r="K497" s="1">
        <v>3675</v>
      </c>
      <c r="L497" s="1">
        <v>25</v>
      </c>
      <c r="M497" s="1">
        <v>1717.85</v>
      </c>
      <c r="N497" s="1">
        <v>25</v>
      </c>
      <c r="O497" s="1">
        <v>1742.6</v>
      </c>
      <c r="P497" s="1">
        <v>37612.800000000003</v>
      </c>
      <c r="Q497" s="1">
        <v>38700</v>
      </c>
      <c r="R497" s="2">
        <v>44651</v>
      </c>
      <c r="S497" s="1">
        <v>337</v>
      </c>
      <c r="T497" s="1">
        <v>15</v>
      </c>
      <c r="U497" s="1">
        <v>54</v>
      </c>
      <c r="V497" s="1">
        <v>21.61</v>
      </c>
      <c r="W497" s="1">
        <v>787.4</v>
      </c>
      <c r="X497" s="1">
        <v>135.94999999999993</v>
      </c>
      <c r="Y497" s="1">
        <v>10450</v>
      </c>
      <c r="Z497" s="1">
        <v>8100</v>
      </c>
      <c r="AA497" s="1">
        <v>25</v>
      </c>
      <c r="AB497" s="1">
        <v>768.55</v>
      </c>
      <c r="AC497" s="1">
        <v>50</v>
      </c>
      <c r="AD497" s="1">
        <v>781.1</v>
      </c>
      <c r="AE497" s="1">
        <v>37612.800000000003</v>
      </c>
      <c r="AF497" s="1"/>
    </row>
    <row r="498" spans="2:32" x14ac:dyDescent="0.25">
      <c r="B498" s="1">
        <v>38700</v>
      </c>
      <c r="C498" s="2">
        <v>44679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2675</v>
      </c>
      <c r="L498" s="1">
        <v>0</v>
      </c>
      <c r="M498" s="1">
        <v>0</v>
      </c>
      <c r="N498" s="1">
        <v>25</v>
      </c>
      <c r="O498" s="1">
        <v>2227.15</v>
      </c>
      <c r="P498" s="1">
        <v>37612.800000000003</v>
      </c>
      <c r="Q498" s="1">
        <v>38700</v>
      </c>
      <c r="R498" s="2">
        <v>44679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300</v>
      </c>
      <c r="AA498" s="1">
        <v>0</v>
      </c>
      <c r="AB498" s="1">
        <v>0</v>
      </c>
      <c r="AC498" s="1">
        <v>25</v>
      </c>
      <c r="AD498" s="1">
        <v>1386.95</v>
      </c>
      <c r="AE498" s="1">
        <v>37612.800000000003</v>
      </c>
      <c r="AF498" s="1"/>
    </row>
    <row r="499" spans="2:32" x14ac:dyDescent="0.25">
      <c r="B499" s="1">
        <v>38700</v>
      </c>
      <c r="C499" s="2">
        <v>44623</v>
      </c>
      <c r="D499" s="1">
        <v>9</v>
      </c>
      <c r="E499" s="1">
        <v>1</v>
      </c>
      <c r="F499" s="1">
        <v>12</v>
      </c>
      <c r="G499" s="1">
        <v>26.75</v>
      </c>
      <c r="H499" s="1">
        <v>1352.95</v>
      </c>
      <c r="I499" s="1">
        <v>170.25</v>
      </c>
      <c r="J499" s="1">
        <v>10275</v>
      </c>
      <c r="K499" s="1">
        <v>3725</v>
      </c>
      <c r="L499" s="1">
        <v>25</v>
      </c>
      <c r="M499" s="1">
        <v>1284.95</v>
      </c>
      <c r="N499" s="1">
        <v>325</v>
      </c>
      <c r="O499" s="1">
        <v>1395.9</v>
      </c>
      <c r="P499" s="1">
        <v>37612.800000000003</v>
      </c>
      <c r="Q499" s="1">
        <v>38700</v>
      </c>
      <c r="R499" s="2">
        <v>44623</v>
      </c>
      <c r="S499" s="1">
        <v>146</v>
      </c>
      <c r="T499" s="1">
        <v>22</v>
      </c>
      <c r="U499" s="1">
        <v>896</v>
      </c>
      <c r="V499" s="1">
        <v>24.58</v>
      </c>
      <c r="W499" s="1">
        <v>305.89999999999998</v>
      </c>
      <c r="X499" s="1">
        <v>12.949999999999989</v>
      </c>
      <c r="Y499" s="1">
        <v>20250</v>
      </c>
      <c r="Z499" s="1">
        <v>7900</v>
      </c>
      <c r="AA499" s="1">
        <v>25</v>
      </c>
      <c r="AB499" s="1">
        <v>305.05</v>
      </c>
      <c r="AC499" s="1">
        <v>375</v>
      </c>
      <c r="AD499" s="1">
        <v>318.25</v>
      </c>
      <c r="AE499" s="1">
        <v>37612.800000000003</v>
      </c>
      <c r="AF499" s="1"/>
    </row>
    <row r="500" spans="2:32" x14ac:dyDescent="0.25">
      <c r="B500" s="1">
        <v>38700</v>
      </c>
      <c r="C500" s="2">
        <v>44616</v>
      </c>
      <c r="D500" s="1">
        <v>764</v>
      </c>
      <c r="E500" s="1">
        <v>6</v>
      </c>
      <c r="F500" s="1">
        <v>614</v>
      </c>
      <c r="G500" s="1">
        <v>29.48</v>
      </c>
      <c r="H500" s="1">
        <v>1202.6500000000001</v>
      </c>
      <c r="I500" s="1">
        <v>-144.39999999999986</v>
      </c>
      <c r="J500" s="1">
        <v>34975</v>
      </c>
      <c r="K500" s="1">
        <v>11275</v>
      </c>
      <c r="L500" s="1">
        <v>25</v>
      </c>
      <c r="M500" s="1">
        <v>1192.5999999999999</v>
      </c>
      <c r="N500" s="1">
        <v>25</v>
      </c>
      <c r="O500" s="1">
        <v>1201.5</v>
      </c>
      <c r="P500" s="1">
        <v>37612.800000000003</v>
      </c>
      <c r="Q500" s="1">
        <v>38700</v>
      </c>
      <c r="R500" s="2">
        <v>44616</v>
      </c>
      <c r="S500" s="1">
        <v>17074</v>
      </c>
      <c r="T500" s="1">
        <v>3813</v>
      </c>
      <c r="U500" s="1">
        <v>204447</v>
      </c>
      <c r="V500" s="1">
        <v>23.48</v>
      </c>
      <c r="W500" s="1">
        <v>102.9</v>
      </c>
      <c r="X500" s="1">
        <v>-21.199999999999989</v>
      </c>
      <c r="Y500" s="1">
        <v>59700</v>
      </c>
      <c r="Z500" s="1">
        <v>34125</v>
      </c>
      <c r="AA500" s="1">
        <v>75</v>
      </c>
      <c r="AB500" s="1">
        <v>102.8</v>
      </c>
      <c r="AC500" s="1">
        <v>25</v>
      </c>
      <c r="AD500" s="1">
        <v>103.15</v>
      </c>
      <c r="AE500" s="1">
        <v>37612.800000000003</v>
      </c>
      <c r="AF500" s="1"/>
    </row>
    <row r="501" spans="2:32" x14ac:dyDescent="0.25">
      <c r="B501" s="1">
        <v>38700</v>
      </c>
      <c r="C501" s="2">
        <v>44637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1175</v>
      </c>
      <c r="L501" s="1">
        <v>0</v>
      </c>
      <c r="M501" s="1">
        <v>0</v>
      </c>
      <c r="N501" s="1">
        <v>1175</v>
      </c>
      <c r="O501" s="1">
        <v>3301.45</v>
      </c>
      <c r="P501" s="1">
        <v>37612.800000000003</v>
      </c>
      <c r="Q501" s="1">
        <v>38700</v>
      </c>
      <c r="R501" s="2">
        <v>44637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2275</v>
      </c>
      <c r="Z501" s="1">
        <v>1175</v>
      </c>
      <c r="AA501" s="1">
        <v>100</v>
      </c>
      <c r="AB501" s="1">
        <v>200.1</v>
      </c>
      <c r="AC501" s="1">
        <v>1175</v>
      </c>
      <c r="AD501" s="1">
        <v>902.2</v>
      </c>
      <c r="AE501" s="1">
        <v>37612.800000000003</v>
      </c>
      <c r="AF501" s="1"/>
    </row>
    <row r="502" spans="2:32" x14ac:dyDescent="0.25">
      <c r="B502" s="1">
        <v>38800</v>
      </c>
      <c r="C502" s="2">
        <v>44630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2325</v>
      </c>
      <c r="K502" s="1">
        <v>2525</v>
      </c>
      <c r="L502" s="1">
        <v>25</v>
      </c>
      <c r="M502" s="1">
        <v>652.35</v>
      </c>
      <c r="N502" s="1">
        <v>25</v>
      </c>
      <c r="O502" s="1">
        <v>3009.2</v>
      </c>
      <c r="P502" s="1">
        <v>37612.800000000003</v>
      </c>
      <c r="Q502" s="1">
        <v>38800</v>
      </c>
      <c r="R502" s="2">
        <v>44630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5075</v>
      </c>
      <c r="Z502" s="1">
        <v>2525</v>
      </c>
      <c r="AA502" s="1">
        <v>25</v>
      </c>
      <c r="AB502" s="1">
        <v>373.5</v>
      </c>
      <c r="AC502" s="1">
        <v>25</v>
      </c>
      <c r="AD502" s="1">
        <v>526.54999999999995</v>
      </c>
      <c r="AE502" s="1">
        <v>37612.800000000003</v>
      </c>
      <c r="AF502" s="1"/>
    </row>
    <row r="503" spans="2:32" x14ac:dyDescent="0.25">
      <c r="B503" s="1">
        <v>38800</v>
      </c>
      <c r="C503" s="2">
        <v>44637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1175</v>
      </c>
      <c r="L503" s="1">
        <v>0</v>
      </c>
      <c r="M503" s="1">
        <v>0</v>
      </c>
      <c r="N503" s="1">
        <v>1175</v>
      </c>
      <c r="O503" s="1">
        <v>3313.25</v>
      </c>
      <c r="P503" s="1">
        <v>37612.800000000003</v>
      </c>
      <c r="Q503" s="1">
        <v>38800</v>
      </c>
      <c r="R503" s="2">
        <v>44637</v>
      </c>
      <c r="S503" s="1">
        <v>2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4800</v>
      </c>
      <c r="Z503" s="1">
        <v>1250</v>
      </c>
      <c r="AA503" s="1">
        <v>25</v>
      </c>
      <c r="AB503" s="1">
        <v>351.35</v>
      </c>
      <c r="AC503" s="1">
        <v>25</v>
      </c>
      <c r="AD503" s="1">
        <v>699.8</v>
      </c>
      <c r="AE503" s="1">
        <v>37612.800000000003</v>
      </c>
      <c r="AF503" s="1"/>
    </row>
    <row r="504" spans="2:32" x14ac:dyDescent="0.25">
      <c r="B504" s="1">
        <v>0</v>
      </c>
      <c r="C504" s="2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38800</v>
      </c>
      <c r="R504" s="2">
        <v>44644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1375</v>
      </c>
      <c r="Z504" s="1">
        <v>0</v>
      </c>
      <c r="AA504" s="1">
        <v>100</v>
      </c>
      <c r="AB504" s="1">
        <v>201.1</v>
      </c>
      <c r="AC504" s="1">
        <v>0</v>
      </c>
      <c r="AD504" s="1">
        <v>0</v>
      </c>
      <c r="AE504" s="1">
        <v>37612.800000000003</v>
      </c>
      <c r="AF504" s="1"/>
    </row>
    <row r="505" spans="2:32" x14ac:dyDescent="0.25">
      <c r="B505" s="1">
        <v>38800</v>
      </c>
      <c r="C505" s="2">
        <v>44651</v>
      </c>
      <c r="D505" s="1">
        <v>89</v>
      </c>
      <c r="E505" s="1">
        <v>0</v>
      </c>
      <c r="F505" s="1">
        <v>1</v>
      </c>
      <c r="G505" s="1">
        <v>25.22</v>
      </c>
      <c r="H505" s="1">
        <v>1709.2</v>
      </c>
      <c r="I505" s="1">
        <v>-21.200000000000045</v>
      </c>
      <c r="J505" s="1">
        <v>7000</v>
      </c>
      <c r="K505" s="1">
        <v>6975</v>
      </c>
      <c r="L505" s="1">
        <v>25</v>
      </c>
      <c r="M505" s="1">
        <v>1777.9</v>
      </c>
      <c r="N505" s="1">
        <v>25</v>
      </c>
      <c r="O505" s="1">
        <v>1815.65</v>
      </c>
      <c r="P505" s="1">
        <v>37612.800000000003</v>
      </c>
      <c r="Q505" s="1">
        <v>38800</v>
      </c>
      <c r="R505" s="2">
        <v>44651</v>
      </c>
      <c r="S505" s="1">
        <v>258</v>
      </c>
      <c r="T505" s="1">
        <v>0</v>
      </c>
      <c r="U505" s="1">
        <v>68</v>
      </c>
      <c r="V505" s="1">
        <v>21.29</v>
      </c>
      <c r="W505" s="1">
        <v>745.15</v>
      </c>
      <c r="X505" s="1">
        <v>91.850000000000023</v>
      </c>
      <c r="Y505" s="1">
        <v>12350</v>
      </c>
      <c r="Z505" s="1">
        <v>8050</v>
      </c>
      <c r="AA505" s="1">
        <v>25</v>
      </c>
      <c r="AB505" s="1">
        <v>729.15</v>
      </c>
      <c r="AC505" s="1">
        <v>25</v>
      </c>
      <c r="AD505" s="1">
        <v>746.9</v>
      </c>
      <c r="AE505" s="1">
        <v>37612.800000000003</v>
      </c>
      <c r="AF505" s="1"/>
    </row>
    <row r="506" spans="2:32" x14ac:dyDescent="0.25">
      <c r="B506" s="1">
        <v>38800</v>
      </c>
      <c r="C506" s="2">
        <v>44679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2525</v>
      </c>
      <c r="L506" s="1">
        <v>0</v>
      </c>
      <c r="M506" s="1">
        <v>0</v>
      </c>
      <c r="N506" s="1">
        <v>100</v>
      </c>
      <c r="O506" s="1">
        <v>2284.3000000000002</v>
      </c>
      <c r="P506" s="1">
        <v>37612.800000000003</v>
      </c>
      <c r="Q506" s="1">
        <v>38800</v>
      </c>
      <c r="R506" s="2">
        <v>44679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1475</v>
      </c>
      <c r="AA506" s="1">
        <v>0</v>
      </c>
      <c r="AB506" s="1">
        <v>0</v>
      </c>
      <c r="AC506" s="1">
        <v>25</v>
      </c>
      <c r="AD506" s="1">
        <v>1528.4</v>
      </c>
      <c r="AE506" s="1">
        <v>37612.800000000003</v>
      </c>
      <c r="AF506" s="1"/>
    </row>
    <row r="507" spans="2:32" x14ac:dyDescent="0.25">
      <c r="B507" s="1">
        <v>38800</v>
      </c>
      <c r="C507" s="2">
        <v>44616</v>
      </c>
      <c r="D507" s="1">
        <v>683</v>
      </c>
      <c r="E507" s="1">
        <v>-140</v>
      </c>
      <c r="F507" s="1">
        <v>624</v>
      </c>
      <c r="G507" s="1">
        <v>31.71</v>
      </c>
      <c r="H507" s="1">
        <v>1295.05</v>
      </c>
      <c r="I507" s="1">
        <v>-121.35000000000014</v>
      </c>
      <c r="J507" s="1">
        <v>26975</v>
      </c>
      <c r="K507" s="1">
        <v>9775</v>
      </c>
      <c r="L507" s="1">
        <v>125</v>
      </c>
      <c r="M507" s="1">
        <v>1276.3</v>
      </c>
      <c r="N507" s="1">
        <v>150</v>
      </c>
      <c r="O507" s="1">
        <v>1282.95</v>
      </c>
      <c r="P507" s="1">
        <v>37612.800000000003</v>
      </c>
      <c r="Q507" s="1">
        <v>38800</v>
      </c>
      <c r="R507" s="2">
        <v>44616</v>
      </c>
      <c r="S507" s="1">
        <v>11406</v>
      </c>
      <c r="T507" s="1">
        <v>2206</v>
      </c>
      <c r="U507" s="1">
        <v>212682</v>
      </c>
      <c r="V507" s="1">
        <v>23.4</v>
      </c>
      <c r="W507" s="1">
        <v>86.95</v>
      </c>
      <c r="X507" s="1">
        <v>-20.450000000000003</v>
      </c>
      <c r="Y507" s="1">
        <v>52575</v>
      </c>
      <c r="Z507" s="1">
        <v>38250</v>
      </c>
      <c r="AA507" s="1">
        <v>100</v>
      </c>
      <c r="AB507" s="1">
        <v>86.45</v>
      </c>
      <c r="AC507" s="1">
        <v>50</v>
      </c>
      <c r="AD507" s="1">
        <v>86.95</v>
      </c>
      <c r="AE507" s="1">
        <v>37612.800000000003</v>
      </c>
      <c r="AF507" s="1"/>
    </row>
    <row r="508" spans="2:32" x14ac:dyDescent="0.25">
      <c r="B508" s="1">
        <v>38800</v>
      </c>
      <c r="C508" s="2">
        <v>44623</v>
      </c>
      <c r="D508" s="1">
        <v>15</v>
      </c>
      <c r="E508" s="1">
        <v>-1</v>
      </c>
      <c r="F508" s="1">
        <v>7</v>
      </c>
      <c r="G508" s="1">
        <v>21.61</v>
      </c>
      <c r="H508" s="1">
        <v>1302.3</v>
      </c>
      <c r="I508" s="1">
        <v>-159.15000000000009</v>
      </c>
      <c r="J508" s="1">
        <v>9575</v>
      </c>
      <c r="K508" s="1">
        <v>4025</v>
      </c>
      <c r="L508" s="1">
        <v>350</v>
      </c>
      <c r="M508" s="1">
        <v>1409.45</v>
      </c>
      <c r="N508" s="1">
        <v>125</v>
      </c>
      <c r="O508" s="1">
        <v>1469.45</v>
      </c>
      <c r="P508" s="1">
        <v>37612.800000000003</v>
      </c>
      <c r="Q508" s="1">
        <v>38800</v>
      </c>
      <c r="R508" s="2">
        <v>44623</v>
      </c>
      <c r="S508" s="1">
        <v>203</v>
      </c>
      <c r="T508" s="1">
        <v>68</v>
      </c>
      <c r="U508" s="1">
        <v>1386</v>
      </c>
      <c r="V508" s="1">
        <v>24.36</v>
      </c>
      <c r="W508" s="1">
        <v>276.60000000000002</v>
      </c>
      <c r="X508" s="1">
        <v>10.25</v>
      </c>
      <c r="Y508" s="1">
        <v>20225</v>
      </c>
      <c r="Z508" s="1">
        <v>8350</v>
      </c>
      <c r="AA508" s="1">
        <v>25</v>
      </c>
      <c r="AB508" s="1">
        <v>273.5</v>
      </c>
      <c r="AC508" s="1">
        <v>25</v>
      </c>
      <c r="AD508" s="1">
        <v>276.75</v>
      </c>
      <c r="AE508" s="1">
        <v>37612.800000000003</v>
      </c>
      <c r="AF508" s="1"/>
    </row>
    <row r="509" spans="2:32" x14ac:dyDescent="0.25">
      <c r="B509" s="1">
        <v>38900</v>
      </c>
      <c r="C509" s="2">
        <v>44630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2300</v>
      </c>
      <c r="K509" s="1">
        <v>2500</v>
      </c>
      <c r="L509" s="1">
        <v>25</v>
      </c>
      <c r="M509" s="1">
        <v>300.3</v>
      </c>
      <c r="N509" s="1">
        <v>25</v>
      </c>
      <c r="O509" s="1">
        <v>2551.75</v>
      </c>
      <c r="P509" s="1">
        <v>37612.800000000003</v>
      </c>
      <c r="Q509" s="1">
        <v>38900</v>
      </c>
      <c r="R509" s="2">
        <v>44630</v>
      </c>
      <c r="S509" s="1">
        <v>0</v>
      </c>
      <c r="T509" s="1">
        <v>0</v>
      </c>
      <c r="U509" s="1">
        <v>0</v>
      </c>
      <c r="V509" s="1">
        <v>22.79</v>
      </c>
      <c r="W509" s="1">
        <v>376.35</v>
      </c>
      <c r="X509" s="1">
        <v>-1078.0500000000002</v>
      </c>
      <c r="Y509" s="1">
        <v>6150</v>
      </c>
      <c r="Z509" s="1">
        <v>1350</v>
      </c>
      <c r="AA509" s="1">
        <v>50</v>
      </c>
      <c r="AB509" s="1">
        <v>396.8</v>
      </c>
      <c r="AC509" s="1">
        <v>25</v>
      </c>
      <c r="AD509" s="1">
        <v>564.4</v>
      </c>
      <c r="AE509" s="1">
        <v>37612.800000000003</v>
      </c>
      <c r="AF509" s="1"/>
    </row>
    <row r="510" spans="2:32" x14ac:dyDescent="0.25">
      <c r="B510" s="1">
        <v>38900</v>
      </c>
      <c r="C510" s="2">
        <v>44637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37612.800000000003</v>
      </c>
      <c r="Q510" s="1">
        <v>38900</v>
      </c>
      <c r="R510" s="2">
        <v>44637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2375</v>
      </c>
      <c r="Z510" s="1">
        <v>2350</v>
      </c>
      <c r="AA510" s="1">
        <v>100</v>
      </c>
      <c r="AB510" s="1">
        <v>201.1</v>
      </c>
      <c r="AC510" s="1">
        <v>1175</v>
      </c>
      <c r="AD510" s="1">
        <v>1044.45</v>
      </c>
      <c r="AE510" s="1">
        <v>37612.800000000003</v>
      </c>
      <c r="AF510" s="1"/>
    </row>
    <row r="511" spans="2:32" x14ac:dyDescent="0.25">
      <c r="B511" s="1">
        <v>0</v>
      </c>
      <c r="C511" s="2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38900</v>
      </c>
      <c r="R511" s="2">
        <v>44644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1400</v>
      </c>
      <c r="Z511" s="1">
        <v>0</v>
      </c>
      <c r="AA511" s="1">
        <v>100</v>
      </c>
      <c r="AB511" s="1">
        <v>201.1</v>
      </c>
      <c r="AC511" s="1">
        <v>0</v>
      </c>
      <c r="AD511" s="1">
        <v>0</v>
      </c>
      <c r="AE511" s="1">
        <v>37612.800000000003</v>
      </c>
      <c r="AF511" s="1"/>
    </row>
    <row r="512" spans="2:32" x14ac:dyDescent="0.25">
      <c r="B512" s="1">
        <v>38900</v>
      </c>
      <c r="C512" s="2">
        <v>44651</v>
      </c>
      <c r="D512" s="1">
        <v>56</v>
      </c>
      <c r="E512" s="1">
        <v>0</v>
      </c>
      <c r="F512" s="1">
        <v>1</v>
      </c>
      <c r="G512" s="1">
        <v>26.64</v>
      </c>
      <c r="H512" s="1">
        <v>1840</v>
      </c>
      <c r="I512" s="1">
        <v>96.650000000000077</v>
      </c>
      <c r="J512" s="1">
        <v>8675</v>
      </c>
      <c r="K512" s="1">
        <v>8100</v>
      </c>
      <c r="L512" s="1">
        <v>25</v>
      </c>
      <c r="M512" s="1">
        <v>1839.4</v>
      </c>
      <c r="N512" s="1">
        <v>25</v>
      </c>
      <c r="O512" s="1">
        <v>1871.85</v>
      </c>
      <c r="P512" s="1">
        <v>37612.800000000003</v>
      </c>
      <c r="Q512" s="1">
        <v>38900</v>
      </c>
      <c r="R512" s="2">
        <v>44651</v>
      </c>
      <c r="S512" s="1">
        <v>100</v>
      </c>
      <c r="T512" s="1">
        <v>-4</v>
      </c>
      <c r="U512" s="1">
        <v>46</v>
      </c>
      <c r="V512" s="1">
        <v>21.42</v>
      </c>
      <c r="W512" s="1">
        <v>704.6</v>
      </c>
      <c r="X512" s="1">
        <v>78.800000000000068</v>
      </c>
      <c r="Y512" s="1">
        <v>5800</v>
      </c>
      <c r="Z512" s="1">
        <v>3725</v>
      </c>
      <c r="AA512" s="1">
        <v>25</v>
      </c>
      <c r="AB512" s="1">
        <v>689.65</v>
      </c>
      <c r="AC512" s="1">
        <v>25</v>
      </c>
      <c r="AD512" s="1">
        <v>721.4</v>
      </c>
      <c r="AE512" s="1">
        <v>37612.800000000003</v>
      </c>
      <c r="AF512" s="1"/>
    </row>
    <row r="513" spans="2:32" x14ac:dyDescent="0.25">
      <c r="B513" s="1">
        <v>38900</v>
      </c>
      <c r="C513" s="2">
        <v>44679</v>
      </c>
      <c r="D513" s="1">
        <v>2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150</v>
      </c>
      <c r="K513" s="1">
        <v>2425</v>
      </c>
      <c r="L513" s="1">
        <v>100</v>
      </c>
      <c r="M513" s="1">
        <v>1551</v>
      </c>
      <c r="N513" s="1">
        <v>25</v>
      </c>
      <c r="O513" s="1">
        <v>2262.9499999999998</v>
      </c>
      <c r="P513" s="1">
        <v>37612.800000000003</v>
      </c>
      <c r="Q513" s="1">
        <v>38900</v>
      </c>
      <c r="R513" s="2">
        <v>44679</v>
      </c>
      <c r="S513" s="1">
        <v>1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1475</v>
      </c>
      <c r="AA513" s="1">
        <v>0</v>
      </c>
      <c r="AB513" s="1">
        <v>0</v>
      </c>
      <c r="AC513" s="1">
        <v>75</v>
      </c>
      <c r="AD513" s="1">
        <v>1686.05</v>
      </c>
      <c r="AE513" s="1">
        <v>37612.800000000003</v>
      </c>
      <c r="AF513" s="1"/>
    </row>
    <row r="514" spans="2:32" x14ac:dyDescent="0.25">
      <c r="B514" s="1">
        <v>38900</v>
      </c>
      <c r="C514" s="2">
        <v>44616</v>
      </c>
      <c r="D514" s="1">
        <v>788</v>
      </c>
      <c r="E514" s="1">
        <v>74</v>
      </c>
      <c r="F514" s="1">
        <v>204</v>
      </c>
      <c r="G514" s="1">
        <v>29.42</v>
      </c>
      <c r="H514" s="1">
        <v>1382.15</v>
      </c>
      <c r="I514" s="1">
        <v>-72.199999999999818</v>
      </c>
      <c r="J514" s="1">
        <v>26775</v>
      </c>
      <c r="K514" s="1">
        <v>9600</v>
      </c>
      <c r="L514" s="1">
        <v>25</v>
      </c>
      <c r="M514" s="1">
        <v>1361.05</v>
      </c>
      <c r="N514" s="1">
        <v>25</v>
      </c>
      <c r="O514" s="1">
        <v>1370.35</v>
      </c>
      <c r="P514" s="1">
        <v>37612.800000000003</v>
      </c>
      <c r="Q514" s="1">
        <v>38900</v>
      </c>
      <c r="R514" s="2">
        <v>44616</v>
      </c>
      <c r="S514" s="1">
        <v>8709</v>
      </c>
      <c r="T514" s="1">
        <v>3881</v>
      </c>
      <c r="U514" s="1">
        <v>165824</v>
      </c>
      <c r="V514" s="1">
        <v>23.28</v>
      </c>
      <c r="W514" s="1">
        <v>72.349999999999994</v>
      </c>
      <c r="X514" s="1">
        <v>-20.900000000000006</v>
      </c>
      <c r="Y514" s="1">
        <v>47550</v>
      </c>
      <c r="Z514" s="1">
        <v>30900</v>
      </c>
      <c r="AA514" s="1">
        <v>50</v>
      </c>
      <c r="AB514" s="1">
        <v>72.2</v>
      </c>
      <c r="AC514" s="1">
        <v>50</v>
      </c>
      <c r="AD514" s="1">
        <v>72.650000000000006</v>
      </c>
      <c r="AE514" s="1">
        <v>37612.800000000003</v>
      </c>
      <c r="AF514" s="1"/>
    </row>
    <row r="515" spans="2:32" x14ac:dyDescent="0.25">
      <c r="B515" s="1">
        <v>38900</v>
      </c>
      <c r="C515" s="2">
        <v>44623</v>
      </c>
      <c r="D515" s="1">
        <v>19</v>
      </c>
      <c r="E515" s="1">
        <v>-1</v>
      </c>
      <c r="F515" s="1">
        <v>2</v>
      </c>
      <c r="G515" s="1">
        <v>25.68</v>
      </c>
      <c r="H515" s="1">
        <v>1471.25</v>
      </c>
      <c r="I515" s="1">
        <v>-145.20000000000005</v>
      </c>
      <c r="J515" s="1">
        <v>8675</v>
      </c>
      <c r="K515" s="1">
        <v>2500</v>
      </c>
      <c r="L515" s="1">
        <v>1000</v>
      </c>
      <c r="M515" s="1">
        <v>1175.95</v>
      </c>
      <c r="N515" s="1">
        <v>250</v>
      </c>
      <c r="O515" s="1">
        <v>1541.55</v>
      </c>
      <c r="P515" s="1">
        <v>37612.800000000003</v>
      </c>
      <c r="Q515" s="1">
        <v>38900</v>
      </c>
      <c r="R515" s="2">
        <v>44623</v>
      </c>
      <c r="S515" s="1">
        <v>212</v>
      </c>
      <c r="T515" s="1">
        <v>73</v>
      </c>
      <c r="U515" s="1">
        <v>883</v>
      </c>
      <c r="V515" s="1">
        <v>24.26</v>
      </c>
      <c r="W515" s="1">
        <v>248.5</v>
      </c>
      <c r="X515" s="1">
        <v>-6.0500000000000114</v>
      </c>
      <c r="Y515" s="1">
        <v>21250</v>
      </c>
      <c r="Z515" s="1">
        <v>6675</v>
      </c>
      <c r="AA515" s="1">
        <v>50</v>
      </c>
      <c r="AB515" s="1">
        <v>241.05</v>
      </c>
      <c r="AC515" s="1">
        <v>425</v>
      </c>
      <c r="AD515" s="1">
        <v>257.95</v>
      </c>
      <c r="AE515" s="1">
        <v>37612.800000000003</v>
      </c>
      <c r="AF515" s="1"/>
    </row>
    <row r="516" spans="2:32" x14ac:dyDescent="0.25">
      <c r="B516" s="1">
        <v>39000</v>
      </c>
      <c r="C516" s="2">
        <v>44630</v>
      </c>
      <c r="D516" s="1">
        <v>21</v>
      </c>
      <c r="E516" s="1">
        <v>8</v>
      </c>
      <c r="F516" s="1">
        <v>38</v>
      </c>
      <c r="G516" s="1">
        <v>29.95</v>
      </c>
      <c r="H516" s="1">
        <v>1740</v>
      </c>
      <c r="I516" s="1">
        <v>93.099999999999923</v>
      </c>
      <c r="J516" s="1">
        <v>6725</v>
      </c>
      <c r="K516" s="1">
        <v>3200</v>
      </c>
      <c r="L516" s="1">
        <v>50</v>
      </c>
      <c r="M516" s="1">
        <v>1418.25</v>
      </c>
      <c r="N516" s="1">
        <v>25</v>
      </c>
      <c r="O516" s="1">
        <v>1823.05</v>
      </c>
      <c r="P516" s="1">
        <v>37612.800000000003</v>
      </c>
      <c r="Q516" s="1">
        <v>39000</v>
      </c>
      <c r="R516" s="2">
        <v>44630</v>
      </c>
      <c r="S516" s="1">
        <v>218</v>
      </c>
      <c r="T516" s="1">
        <v>135</v>
      </c>
      <c r="U516" s="1">
        <v>543</v>
      </c>
      <c r="V516" s="1">
        <v>23.9</v>
      </c>
      <c r="W516" s="1">
        <v>390.85</v>
      </c>
      <c r="X516" s="1">
        <v>44.5</v>
      </c>
      <c r="Y516" s="1">
        <v>5225</v>
      </c>
      <c r="Z516" s="1">
        <v>3825</v>
      </c>
      <c r="AA516" s="1">
        <v>500</v>
      </c>
      <c r="AB516" s="1">
        <v>391.9</v>
      </c>
      <c r="AC516" s="1">
        <v>50</v>
      </c>
      <c r="AD516" s="1">
        <v>417.8</v>
      </c>
      <c r="AE516" s="1">
        <v>37612.800000000003</v>
      </c>
      <c r="AF516" s="1"/>
    </row>
    <row r="517" spans="2:32" x14ac:dyDescent="0.25">
      <c r="B517" s="1">
        <v>39000</v>
      </c>
      <c r="C517" s="2">
        <v>44623</v>
      </c>
      <c r="D517" s="1">
        <v>128</v>
      </c>
      <c r="E517" s="1">
        <v>-9</v>
      </c>
      <c r="F517" s="1">
        <v>203</v>
      </c>
      <c r="G517" s="1">
        <v>30.55</v>
      </c>
      <c r="H517" s="1">
        <v>1561.95</v>
      </c>
      <c r="I517" s="1">
        <v>-95.099999999999923</v>
      </c>
      <c r="J517" s="1">
        <v>17350</v>
      </c>
      <c r="K517" s="1">
        <v>7925</v>
      </c>
      <c r="L517" s="1">
        <v>100</v>
      </c>
      <c r="M517" s="1">
        <v>1549.15</v>
      </c>
      <c r="N517" s="1">
        <v>25</v>
      </c>
      <c r="O517" s="1">
        <v>1599.75</v>
      </c>
      <c r="P517" s="1">
        <v>37612.800000000003</v>
      </c>
      <c r="Q517" s="1">
        <v>39000</v>
      </c>
      <c r="R517" s="2">
        <v>44623</v>
      </c>
      <c r="S517" s="1">
        <v>4749</v>
      </c>
      <c r="T517" s="1">
        <v>1565</v>
      </c>
      <c r="U517" s="1">
        <v>27934</v>
      </c>
      <c r="V517" s="1">
        <v>24.19</v>
      </c>
      <c r="W517" s="1">
        <v>225.55</v>
      </c>
      <c r="X517" s="1">
        <v>5</v>
      </c>
      <c r="Y517" s="1">
        <v>91800</v>
      </c>
      <c r="Z517" s="1">
        <v>14475</v>
      </c>
      <c r="AA517" s="1">
        <v>25</v>
      </c>
      <c r="AB517" s="1">
        <v>224.65</v>
      </c>
      <c r="AC517" s="1">
        <v>25</v>
      </c>
      <c r="AD517" s="1">
        <v>225.35</v>
      </c>
      <c r="AE517" s="1">
        <v>37612.800000000003</v>
      </c>
      <c r="AF517" s="1"/>
    </row>
    <row r="518" spans="2:32" x14ac:dyDescent="0.25">
      <c r="B518" s="1">
        <v>39000</v>
      </c>
      <c r="C518" s="2">
        <v>44644</v>
      </c>
      <c r="D518" s="1">
        <v>1</v>
      </c>
      <c r="E518" s="1">
        <v>1</v>
      </c>
      <c r="F518" s="1">
        <v>2</v>
      </c>
      <c r="G518" s="1">
        <v>0</v>
      </c>
      <c r="H518" s="1">
        <v>850</v>
      </c>
      <c r="I518" s="1">
        <v>-937.75</v>
      </c>
      <c r="J518" s="1">
        <v>375</v>
      </c>
      <c r="K518" s="1">
        <v>175</v>
      </c>
      <c r="L518" s="1">
        <v>25</v>
      </c>
      <c r="M518" s="1">
        <v>1134.55</v>
      </c>
      <c r="N518" s="1">
        <v>25</v>
      </c>
      <c r="O518" s="1">
        <v>3023.5</v>
      </c>
      <c r="P518" s="1">
        <v>37612.800000000003</v>
      </c>
      <c r="Q518" s="1">
        <v>39000</v>
      </c>
      <c r="R518" s="2">
        <v>44644</v>
      </c>
      <c r="S518" s="1">
        <v>1</v>
      </c>
      <c r="T518" s="1">
        <v>1</v>
      </c>
      <c r="U518" s="1">
        <v>2</v>
      </c>
      <c r="V518" s="1">
        <v>22.49</v>
      </c>
      <c r="W518" s="1">
        <v>600</v>
      </c>
      <c r="X518" s="1">
        <v>-258.29999999999995</v>
      </c>
      <c r="Y518" s="1">
        <v>3150</v>
      </c>
      <c r="Z518" s="1">
        <v>1250</v>
      </c>
      <c r="AA518" s="1">
        <v>225</v>
      </c>
      <c r="AB518" s="1">
        <v>511.1</v>
      </c>
      <c r="AC518" s="1">
        <v>200</v>
      </c>
      <c r="AD518" s="1">
        <v>597.85</v>
      </c>
      <c r="AE518" s="1">
        <v>37612.800000000003</v>
      </c>
      <c r="AF518" s="1"/>
    </row>
    <row r="519" spans="2:32" x14ac:dyDescent="0.25">
      <c r="B519" s="1">
        <v>39000</v>
      </c>
      <c r="C519" s="2">
        <v>44651</v>
      </c>
      <c r="D519" s="1">
        <v>2478</v>
      </c>
      <c r="E519" s="1">
        <v>-97</v>
      </c>
      <c r="F519" s="1">
        <v>722</v>
      </c>
      <c r="G519" s="1">
        <v>27.69</v>
      </c>
      <c r="H519" s="1">
        <v>1925.65</v>
      </c>
      <c r="I519" s="1">
        <v>-9.5999999999999073</v>
      </c>
      <c r="J519" s="1">
        <v>8950</v>
      </c>
      <c r="K519" s="1">
        <v>12125</v>
      </c>
      <c r="L519" s="1">
        <v>50</v>
      </c>
      <c r="M519" s="1">
        <v>1889.35</v>
      </c>
      <c r="N519" s="1">
        <v>25</v>
      </c>
      <c r="O519" s="1">
        <v>1917.55</v>
      </c>
      <c r="P519" s="1">
        <v>37612.800000000003</v>
      </c>
      <c r="Q519" s="1">
        <v>39000</v>
      </c>
      <c r="R519" s="2">
        <v>44651</v>
      </c>
      <c r="S519" s="1">
        <v>8638</v>
      </c>
      <c r="T519" s="1">
        <v>-232</v>
      </c>
      <c r="U519" s="1">
        <v>11468</v>
      </c>
      <c r="V519" s="1">
        <v>21.29</v>
      </c>
      <c r="W519" s="1">
        <v>656</v>
      </c>
      <c r="X519" s="1">
        <v>63.100000000000023</v>
      </c>
      <c r="Y519" s="1">
        <v>16350</v>
      </c>
      <c r="Z519" s="1">
        <v>15550</v>
      </c>
      <c r="AA519" s="1">
        <v>175</v>
      </c>
      <c r="AB519" s="1">
        <v>656</v>
      </c>
      <c r="AC519" s="1">
        <v>300</v>
      </c>
      <c r="AD519" s="1">
        <v>660.15</v>
      </c>
      <c r="AE519" s="1">
        <v>37612.800000000003</v>
      </c>
      <c r="AF519" s="1"/>
    </row>
    <row r="520" spans="2:32" x14ac:dyDescent="0.25">
      <c r="B520" s="1">
        <v>39000</v>
      </c>
      <c r="C520" s="2">
        <v>44679</v>
      </c>
      <c r="D520" s="1">
        <v>285</v>
      </c>
      <c r="E520" s="1">
        <v>5</v>
      </c>
      <c r="F520" s="1">
        <v>49</v>
      </c>
      <c r="G520" s="1">
        <v>25.63</v>
      </c>
      <c r="H520" s="1">
        <v>2030</v>
      </c>
      <c r="I520" s="1">
        <v>-38.449999999999818</v>
      </c>
      <c r="J520" s="1">
        <v>3075</v>
      </c>
      <c r="K520" s="1">
        <v>3475</v>
      </c>
      <c r="L520" s="1">
        <v>25</v>
      </c>
      <c r="M520" s="1">
        <v>2037.05</v>
      </c>
      <c r="N520" s="1">
        <v>25</v>
      </c>
      <c r="O520" s="1">
        <v>2114.0500000000002</v>
      </c>
      <c r="P520" s="1">
        <v>37612.800000000003</v>
      </c>
      <c r="Q520" s="1">
        <v>39000</v>
      </c>
      <c r="R520" s="2">
        <v>44679</v>
      </c>
      <c r="S520" s="1">
        <v>565</v>
      </c>
      <c r="T520" s="1">
        <v>63</v>
      </c>
      <c r="U520" s="1">
        <v>258</v>
      </c>
      <c r="V520" s="1">
        <v>19.97</v>
      </c>
      <c r="W520" s="1">
        <v>983.8</v>
      </c>
      <c r="X520" s="1">
        <v>52.899999999999977</v>
      </c>
      <c r="Y520" s="1">
        <v>6850</v>
      </c>
      <c r="Z520" s="1">
        <v>1200</v>
      </c>
      <c r="AA520" s="1">
        <v>25</v>
      </c>
      <c r="AB520" s="1">
        <v>979.3</v>
      </c>
      <c r="AC520" s="1">
        <v>25</v>
      </c>
      <c r="AD520" s="1">
        <v>991.5</v>
      </c>
      <c r="AE520" s="1">
        <v>37612.800000000003</v>
      </c>
      <c r="AF520" s="1"/>
    </row>
    <row r="521" spans="2:32" x14ac:dyDescent="0.25">
      <c r="B521" s="1">
        <v>39000</v>
      </c>
      <c r="C521" s="2">
        <v>44742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800</v>
      </c>
      <c r="K521" s="1">
        <v>0</v>
      </c>
      <c r="L521" s="1">
        <v>25</v>
      </c>
      <c r="M521" s="1">
        <v>1861.8</v>
      </c>
      <c r="N521" s="1">
        <v>0</v>
      </c>
      <c r="O521" s="1">
        <v>0</v>
      </c>
      <c r="P521" s="1">
        <v>37612.800000000003</v>
      </c>
      <c r="Q521" s="1">
        <v>39000</v>
      </c>
      <c r="R521" s="2">
        <v>44742</v>
      </c>
      <c r="S521" s="1">
        <v>1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1250</v>
      </c>
      <c r="Z521" s="1">
        <v>75</v>
      </c>
      <c r="AA521" s="1">
        <v>25</v>
      </c>
      <c r="AB521" s="1">
        <v>1166.5999999999999</v>
      </c>
      <c r="AC521" s="1">
        <v>25</v>
      </c>
      <c r="AD521" s="1">
        <v>4498.7</v>
      </c>
      <c r="AE521" s="1">
        <v>37612.800000000003</v>
      </c>
      <c r="AF521" s="1"/>
    </row>
    <row r="522" spans="2:32" x14ac:dyDescent="0.25">
      <c r="B522" s="1">
        <v>39000</v>
      </c>
      <c r="C522" s="2">
        <v>44833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50</v>
      </c>
      <c r="L522" s="1">
        <v>0</v>
      </c>
      <c r="M522" s="1">
        <v>0</v>
      </c>
      <c r="N522" s="1">
        <v>50</v>
      </c>
      <c r="O522" s="1">
        <v>6315</v>
      </c>
      <c r="P522" s="1">
        <v>37612.800000000003</v>
      </c>
      <c r="Q522" s="1">
        <v>39000</v>
      </c>
      <c r="R522" s="2">
        <v>44833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150</v>
      </c>
      <c r="Z522" s="1">
        <v>0</v>
      </c>
      <c r="AA522" s="1">
        <v>150</v>
      </c>
      <c r="AB522" s="1">
        <v>850.25</v>
      </c>
      <c r="AC522" s="1">
        <v>0</v>
      </c>
      <c r="AD522" s="1">
        <v>0</v>
      </c>
      <c r="AE522" s="1">
        <v>37612.800000000003</v>
      </c>
      <c r="AF522" s="1"/>
    </row>
    <row r="523" spans="2:32" x14ac:dyDescent="0.25">
      <c r="B523" s="1">
        <v>39000</v>
      </c>
      <c r="C523" s="2">
        <v>44924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25</v>
      </c>
      <c r="L523" s="1">
        <v>0</v>
      </c>
      <c r="M523" s="1">
        <v>0</v>
      </c>
      <c r="N523" s="1">
        <v>25</v>
      </c>
      <c r="O523" s="1">
        <v>6954.25</v>
      </c>
      <c r="P523" s="1">
        <v>37612.800000000003</v>
      </c>
      <c r="Q523" s="1">
        <v>39000</v>
      </c>
      <c r="R523" s="2">
        <v>44924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200</v>
      </c>
      <c r="Z523" s="1">
        <v>0</v>
      </c>
      <c r="AA523" s="1">
        <v>200</v>
      </c>
      <c r="AB523" s="1">
        <v>1376.25</v>
      </c>
      <c r="AC523" s="1">
        <v>0</v>
      </c>
      <c r="AD523" s="1">
        <v>0</v>
      </c>
      <c r="AE523" s="1">
        <v>37612.800000000003</v>
      </c>
      <c r="AF523" s="1"/>
    </row>
    <row r="524" spans="2:32" x14ac:dyDescent="0.25">
      <c r="B524" s="1">
        <v>39000</v>
      </c>
      <c r="C524" s="2">
        <v>44616</v>
      </c>
      <c r="D524" s="1">
        <v>7372</v>
      </c>
      <c r="E524" s="1">
        <v>-757</v>
      </c>
      <c r="F524" s="1">
        <v>12725</v>
      </c>
      <c r="G524" s="1">
        <v>29.58</v>
      </c>
      <c r="H524" s="1">
        <v>1450</v>
      </c>
      <c r="I524" s="1">
        <v>-134</v>
      </c>
      <c r="J524" s="1">
        <v>36550</v>
      </c>
      <c r="K524" s="1">
        <v>16450</v>
      </c>
      <c r="L524" s="1">
        <v>75</v>
      </c>
      <c r="M524" s="1">
        <v>1449.95</v>
      </c>
      <c r="N524" s="1">
        <v>200</v>
      </c>
      <c r="O524" s="1">
        <v>1453.95</v>
      </c>
      <c r="P524" s="1">
        <v>37612.800000000003</v>
      </c>
      <c r="Q524" s="1">
        <v>39000</v>
      </c>
      <c r="R524" s="2">
        <v>44616</v>
      </c>
      <c r="S524" s="1">
        <v>66627</v>
      </c>
      <c r="T524" s="1">
        <v>13489</v>
      </c>
      <c r="U524" s="1">
        <v>743678</v>
      </c>
      <c r="V524" s="1">
        <v>23.27</v>
      </c>
      <c r="W524" s="1">
        <v>60</v>
      </c>
      <c r="X524" s="1">
        <v>-20.150000000000006</v>
      </c>
      <c r="Y524" s="1">
        <v>133600</v>
      </c>
      <c r="Z524" s="1">
        <v>164175</v>
      </c>
      <c r="AA524" s="1">
        <v>3750</v>
      </c>
      <c r="AB524" s="1">
        <v>60</v>
      </c>
      <c r="AC524" s="1">
        <v>150</v>
      </c>
      <c r="AD524" s="1">
        <v>60.25</v>
      </c>
      <c r="AE524" s="1">
        <v>37612.800000000003</v>
      </c>
      <c r="AF524" s="1"/>
    </row>
    <row r="525" spans="2:32" x14ac:dyDescent="0.25">
      <c r="B525" s="1">
        <v>39000</v>
      </c>
      <c r="C525" s="2">
        <v>44637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1175</v>
      </c>
      <c r="L525" s="1">
        <v>0</v>
      </c>
      <c r="M525" s="1">
        <v>0</v>
      </c>
      <c r="N525" s="1">
        <v>1175</v>
      </c>
      <c r="O525" s="1">
        <v>3414.2</v>
      </c>
      <c r="P525" s="1">
        <v>37612.800000000003</v>
      </c>
      <c r="Q525" s="1">
        <v>39000</v>
      </c>
      <c r="R525" s="2">
        <v>44637</v>
      </c>
      <c r="S525" s="1">
        <v>6</v>
      </c>
      <c r="T525" s="1">
        <v>0</v>
      </c>
      <c r="U525" s="1">
        <v>2</v>
      </c>
      <c r="V525" s="1">
        <v>21.57</v>
      </c>
      <c r="W525" s="1">
        <v>439.5</v>
      </c>
      <c r="X525" s="1">
        <v>-46.100000000000023</v>
      </c>
      <c r="Y525" s="1">
        <v>5125</v>
      </c>
      <c r="Z525" s="1">
        <v>1925</v>
      </c>
      <c r="AA525" s="1">
        <v>200</v>
      </c>
      <c r="AB525" s="1">
        <v>450.2</v>
      </c>
      <c r="AC525" s="1">
        <v>25</v>
      </c>
      <c r="AD525" s="1">
        <v>520.35</v>
      </c>
      <c r="AE525" s="1">
        <v>37612.800000000003</v>
      </c>
      <c r="AF525" s="1"/>
    </row>
    <row r="526" spans="2:32" x14ac:dyDescent="0.25">
      <c r="B526" s="1">
        <v>39100</v>
      </c>
      <c r="C526" s="2">
        <v>44623</v>
      </c>
      <c r="D526" s="1">
        <v>4</v>
      </c>
      <c r="E526" s="1">
        <v>0</v>
      </c>
      <c r="F526" s="1">
        <v>4</v>
      </c>
      <c r="G526" s="1">
        <v>22.89</v>
      </c>
      <c r="H526" s="1">
        <v>1564</v>
      </c>
      <c r="I526" s="1">
        <v>14</v>
      </c>
      <c r="J526" s="1">
        <v>4750</v>
      </c>
      <c r="K526" s="1">
        <v>2525</v>
      </c>
      <c r="L526" s="1">
        <v>25</v>
      </c>
      <c r="M526" s="1">
        <v>1619.55</v>
      </c>
      <c r="N526" s="1">
        <v>125</v>
      </c>
      <c r="O526" s="1">
        <v>1721.6</v>
      </c>
      <c r="P526" s="1">
        <v>37612.800000000003</v>
      </c>
      <c r="Q526" s="1">
        <v>39100</v>
      </c>
      <c r="R526" s="2">
        <v>44623</v>
      </c>
      <c r="S526" s="1">
        <v>313</v>
      </c>
      <c r="T526" s="1">
        <v>0</v>
      </c>
      <c r="U526" s="1">
        <v>802</v>
      </c>
      <c r="V526" s="1">
        <v>24.15</v>
      </c>
      <c r="W526" s="1">
        <v>219.45</v>
      </c>
      <c r="X526" s="1">
        <v>27.199999999999989</v>
      </c>
      <c r="Y526" s="1">
        <v>11900</v>
      </c>
      <c r="Z526" s="1">
        <v>3775</v>
      </c>
      <c r="AA526" s="1">
        <v>50</v>
      </c>
      <c r="AB526" s="1">
        <v>199.9</v>
      </c>
      <c r="AC526" s="1">
        <v>50</v>
      </c>
      <c r="AD526" s="1">
        <v>217.45</v>
      </c>
      <c r="AE526" s="1">
        <v>37612.800000000003</v>
      </c>
      <c r="AF526" s="1"/>
    </row>
    <row r="527" spans="2:32" x14ac:dyDescent="0.25">
      <c r="B527" s="1">
        <v>39100</v>
      </c>
      <c r="C527" s="2">
        <v>44630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1225</v>
      </c>
      <c r="K527" s="1">
        <v>2375</v>
      </c>
      <c r="L527" s="1">
        <v>25</v>
      </c>
      <c r="M527" s="1">
        <v>355.8</v>
      </c>
      <c r="N527" s="1">
        <v>1175</v>
      </c>
      <c r="O527" s="1">
        <v>3277.1</v>
      </c>
      <c r="P527" s="1">
        <v>37612.800000000003</v>
      </c>
      <c r="Q527" s="1">
        <v>39100</v>
      </c>
      <c r="R527" s="2">
        <v>44630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3750</v>
      </c>
      <c r="Z527" s="1">
        <v>2475</v>
      </c>
      <c r="AA527" s="1">
        <v>25</v>
      </c>
      <c r="AB527" s="1">
        <v>67.5</v>
      </c>
      <c r="AC527" s="1">
        <v>25</v>
      </c>
      <c r="AD527" s="1">
        <v>449.8</v>
      </c>
      <c r="AE527" s="1">
        <v>37612.800000000003</v>
      </c>
      <c r="AF527" s="1"/>
    </row>
    <row r="528" spans="2:32" x14ac:dyDescent="0.25">
      <c r="B528" s="1">
        <v>39100</v>
      </c>
      <c r="C528" s="2">
        <v>44637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37612.800000000003</v>
      </c>
      <c r="Q528" s="1">
        <v>39100</v>
      </c>
      <c r="R528" s="2">
        <v>44637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3575</v>
      </c>
      <c r="Z528" s="1">
        <v>1200</v>
      </c>
      <c r="AA528" s="1">
        <v>100</v>
      </c>
      <c r="AB528" s="1">
        <v>151</v>
      </c>
      <c r="AC528" s="1">
        <v>1200</v>
      </c>
      <c r="AD528" s="1">
        <v>992.05</v>
      </c>
      <c r="AE528" s="1">
        <v>37612.800000000003</v>
      </c>
      <c r="AF528" s="1"/>
    </row>
    <row r="529" spans="2:32" x14ac:dyDescent="0.25">
      <c r="B529" s="1">
        <v>0</v>
      </c>
      <c r="C529" s="2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39100</v>
      </c>
      <c r="R529" s="2">
        <v>44644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1375</v>
      </c>
      <c r="Z529" s="1">
        <v>0</v>
      </c>
      <c r="AA529" s="1">
        <v>100</v>
      </c>
      <c r="AB529" s="1">
        <v>201.1</v>
      </c>
      <c r="AC529" s="1">
        <v>0</v>
      </c>
      <c r="AD529" s="1">
        <v>0</v>
      </c>
      <c r="AE529" s="1">
        <v>37612.800000000003</v>
      </c>
      <c r="AF529" s="1"/>
    </row>
    <row r="530" spans="2:32" x14ac:dyDescent="0.25">
      <c r="B530" s="1">
        <v>39100</v>
      </c>
      <c r="C530" s="2">
        <v>44651</v>
      </c>
      <c r="D530" s="1">
        <v>119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7750</v>
      </c>
      <c r="K530" s="1">
        <v>6025</v>
      </c>
      <c r="L530" s="1">
        <v>25</v>
      </c>
      <c r="M530" s="1">
        <v>1963.1</v>
      </c>
      <c r="N530" s="1">
        <v>25</v>
      </c>
      <c r="O530" s="1">
        <v>1999.7</v>
      </c>
      <c r="P530" s="1">
        <v>37612.800000000003</v>
      </c>
      <c r="Q530" s="1">
        <v>39100</v>
      </c>
      <c r="R530" s="2">
        <v>44651</v>
      </c>
      <c r="S530" s="1">
        <v>145</v>
      </c>
      <c r="T530" s="1">
        <v>28</v>
      </c>
      <c r="U530" s="1">
        <v>98</v>
      </c>
      <c r="V530" s="1">
        <v>21.15</v>
      </c>
      <c r="W530" s="1">
        <v>629.20000000000005</v>
      </c>
      <c r="X530" s="1">
        <v>61</v>
      </c>
      <c r="Y530" s="1">
        <v>7500</v>
      </c>
      <c r="Z530" s="1">
        <v>3400</v>
      </c>
      <c r="AA530" s="1">
        <v>25</v>
      </c>
      <c r="AB530" s="1">
        <v>620.54999999999995</v>
      </c>
      <c r="AC530" s="1">
        <v>25</v>
      </c>
      <c r="AD530" s="1">
        <v>638.5</v>
      </c>
      <c r="AE530" s="1">
        <v>37612.800000000003</v>
      </c>
      <c r="AF530" s="1"/>
    </row>
    <row r="531" spans="2:32" x14ac:dyDescent="0.25">
      <c r="B531" s="1">
        <v>39100</v>
      </c>
      <c r="C531" s="2">
        <v>44679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1175</v>
      </c>
      <c r="L531" s="1">
        <v>0</v>
      </c>
      <c r="M531" s="1">
        <v>0</v>
      </c>
      <c r="N531" s="1">
        <v>1175</v>
      </c>
      <c r="O531" s="1">
        <v>2681.45</v>
      </c>
      <c r="P531" s="1">
        <v>37612.800000000003</v>
      </c>
      <c r="Q531" s="1">
        <v>0</v>
      </c>
      <c r="R531" s="2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/>
    </row>
    <row r="532" spans="2:32" x14ac:dyDescent="0.25">
      <c r="B532" s="1">
        <v>39100</v>
      </c>
      <c r="C532" s="2">
        <v>44616</v>
      </c>
      <c r="D532" s="1">
        <v>686</v>
      </c>
      <c r="E532" s="1">
        <v>-35</v>
      </c>
      <c r="F532" s="1">
        <v>110</v>
      </c>
      <c r="G532" s="1">
        <v>26.59</v>
      </c>
      <c r="H532" s="1">
        <v>1531.9</v>
      </c>
      <c r="I532" s="1">
        <v>-134.25</v>
      </c>
      <c r="J532" s="1">
        <v>25675</v>
      </c>
      <c r="K532" s="1">
        <v>14350</v>
      </c>
      <c r="L532" s="1">
        <v>125</v>
      </c>
      <c r="M532" s="1">
        <v>1541.6</v>
      </c>
      <c r="N532" s="1">
        <v>25</v>
      </c>
      <c r="O532" s="1">
        <v>1570.65</v>
      </c>
      <c r="P532" s="1">
        <v>37612.800000000003</v>
      </c>
      <c r="Q532" s="1">
        <v>39100</v>
      </c>
      <c r="R532" s="2">
        <v>44616</v>
      </c>
      <c r="S532" s="1">
        <v>7930</v>
      </c>
      <c r="T532" s="1">
        <v>2526</v>
      </c>
      <c r="U532" s="1">
        <v>115815</v>
      </c>
      <c r="V532" s="1">
        <v>23.23</v>
      </c>
      <c r="W532" s="1">
        <v>51.4</v>
      </c>
      <c r="X532" s="1">
        <v>-16.550000000000004</v>
      </c>
      <c r="Y532" s="1">
        <v>70850</v>
      </c>
      <c r="Z532" s="1">
        <v>35100</v>
      </c>
      <c r="AA532" s="1">
        <v>275</v>
      </c>
      <c r="AB532" s="1">
        <v>51.15</v>
      </c>
      <c r="AC532" s="1">
        <v>75</v>
      </c>
      <c r="AD532" s="1">
        <v>51.35</v>
      </c>
      <c r="AE532" s="1">
        <v>37612.800000000003</v>
      </c>
      <c r="AF532" s="1"/>
    </row>
    <row r="533" spans="2:32" x14ac:dyDescent="0.25">
      <c r="B533" s="1">
        <v>39200</v>
      </c>
      <c r="C533" s="2">
        <v>44616</v>
      </c>
      <c r="D533" s="1">
        <v>598</v>
      </c>
      <c r="E533" s="1">
        <v>16</v>
      </c>
      <c r="F533" s="1">
        <v>170</v>
      </c>
      <c r="G533" s="1">
        <v>27.76</v>
      </c>
      <c r="H533" s="1">
        <v>1688.1</v>
      </c>
      <c r="I533" s="1">
        <v>-90.200000000000045</v>
      </c>
      <c r="J533" s="1">
        <v>23925</v>
      </c>
      <c r="K533" s="1">
        <v>10375</v>
      </c>
      <c r="L533" s="1">
        <v>50</v>
      </c>
      <c r="M533" s="1">
        <v>1629.8</v>
      </c>
      <c r="N533" s="1">
        <v>150</v>
      </c>
      <c r="O533" s="1">
        <v>1636.45</v>
      </c>
      <c r="P533" s="1">
        <v>37612.800000000003</v>
      </c>
      <c r="Q533" s="1">
        <v>39200</v>
      </c>
      <c r="R533" s="2">
        <v>44616</v>
      </c>
      <c r="S533" s="1">
        <v>11424</v>
      </c>
      <c r="T533" s="1">
        <v>5285</v>
      </c>
      <c r="U533" s="1">
        <v>148827</v>
      </c>
      <c r="V533" s="1">
        <v>23.19</v>
      </c>
      <c r="W533" s="1">
        <v>42.05</v>
      </c>
      <c r="X533" s="1">
        <v>-17.200000000000003</v>
      </c>
      <c r="Y533" s="1">
        <v>71700</v>
      </c>
      <c r="Z533" s="1">
        <v>42925</v>
      </c>
      <c r="AA533" s="1">
        <v>25</v>
      </c>
      <c r="AB533" s="1">
        <v>42</v>
      </c>
      <c r="AC533" s="1">
        <v>50</v>
      </c>
      <c r="AD533" s="1">
        <v>42.2</v>
      </c>
      <c r="AE533" s="1">
        <v>37612.800000000003</v>
      </c>
      <c r="AF533" s="1"/>
    </row>
    <row r="534" spans="2:32" x14ac:dyDescent="0.25">
      <c r="B534" s="1">
        <v>39200</v>
      </c>
      <c r="C534" s="2">
        <v>44623</v>
      </c>
      <c r="D534" s="1">
        <v>3</v>
      </c>
      <c r="E534" s="1">
        <v>-1</v>
      </c>
      <c r="F534" s="1">
        <v>9</v>
      </c>
      <c r="G534" s="1">
        <v>30.71</v>
      </c>
      <c r="H534" s="1">
        <v>1719.9</v>
      </c>
      <c r="I534" s="1">
        <v>615.85000000000014</v>
      </c>
      <c r="J534" s="1">
        <v>3750</v>
      </c>
      <c r="K534" s="1">
        <v>2750</v>
      </c>
      <c r="L534" s="1">
        <v>25</v>
      </c>
      <c r="M534" s="1">
        <v>1700.15</v>
      </c>
      <c r="N534" s="1">
        <v>25</v>
      </c>
      <c r="O534" s="1">
        <v>1800.15</v>
      </c>
      <c r="P534" s="1">
        <v>37612.800000000003</v>
      </c>
      <c r="Q534" s="1">
        <v>39200</v>
      </c>
      <c r="R534" s="2">
        <v>44623</v>
      </c>
      <c r="S534" s="1">
        <v>181</v>
      </c>
      <c r="T534" s="1">
        <v>40</v>
      </c>
      <c r="U534" s="1">
        <v>1580</v>
      </c>
      <c r="V534" s="1">
        <v>23.98</v>
      </c>
      <c r="W534" s="1">
        <v>181.6</v>
      </c>
      <c r="X534" s="1">
        <v>-2.9000000000000057</v>
      </c>
      <c r="Y534" s="1">
        <v>10000</v>
      </c>
      <c r="Z534" s="1">
        <v>2375</v>
      </c>
      <c r="AA534" s="1">
        <v>50</v>
      </c>
      <c r="AB534" s="1">
        <v>180.8</v>
      </c>
      <c r="AC534" s="1">
        <v>25</v>
      </c>
      <c r="AD534" s="1">
        <v>181.85</v>
      </c>
      <c r="AE534" s="1">
        <v>37612.800000000003</v>
      </c>
      <c r="AF534" s="1"/>
    </row>
    <row r="535" spans="2:32" x14ac:dyDescent="0.25">
      <c r="B535" s="1">
        <v>39200</v>
      </c>
      <c r="C535" s="2">
        <v>44637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1175</v>
      </c>
      <c r="L535" s="1">
        <v>0</v>
      </c>
      <c r="M535" s="1">
        <v>0</v>
      </c>
      <c r="N535" s="1">
        <v>1175</v>
      </c>
      <c r="O535" s="1">
        <v>3784.8</v>
      </c>
      <c r="P535" s="1">
        <v>37612.800000000003</v>
      </c>
      <c r="Q535" s="1">
        <v>39200</v>
      </c>
      <c r="R535" s="2">
        <v>44637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3475</v>
      </c>
      <c r="Z535" s="1">
        <v>2375</v>
      </c>
      <c r="AA535" s="1">
        <v>100</v>
      </c>
      <c r="AB535" s="1">
        <v>101</v>
      </c>
      <c r="AC535" s="1">
        <v>1175</v>
      </c>
      <c r="AD535" s="1">
        <v>699.95</v>
      </c>
      <c r="AE535" s="1">
        <v>37612.800000000003</v>
      </c>
      <c r="AF535" s="1"/>
    </row>
    <row r="536" spans="2:32" x14ac:dyDescent="0.25">
      <c r="B536" s="1">
        <v>0</v>
      </c>
      <c r="C536" s="2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39200</v>
      </c>
      <c r="R536" s="2">
        <v>44644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1300</v>
      </c>
      <c r="Z536" s="1">
        <v>0</v>
      </c>
      <c r="AA536" s="1">
        <v>100</v>
      </c>
      <c r="AB536" s="1">
        <v>201</v>
      </c>
      <c r="AC536" s="1">
        <v>0</v>
      </c>
      <c r="AD536" s="1">
        <v>0</v>
      </c>
      <c r="AE536" s="1">
        <v>37612.800000000003</v>
      </c>
      <c r="AF536" s="1"/>
    </row>
    <row r="537" spans="2:32" x14ac:dyDescent="0.25">
      <c r="B537" s="1">
        <v>39200</v>
      </c>
      <c r="C537" s="2">
        <v>44651</v>
      </c>
      <c r="D537" s="1">
        <v>90</v>
      </c>
      <c r="E537" s="1">
        <v>0</v>
      </c>
      <c r="F537" s="1">
        <v>2</v>
      </c>
      <c r="G537" s="1">
        <v>24.08</v>
      </c>
      <c r="H537" s="1">
        <v>1906.35</v>
      </c>
      <c r="I537" s="1">
        <v>-23.150000000000091</v>
      </c>
      <c r="J537" s="1">
        <v>5400</v>
      </c>
      <c r="K537" s="1">
        <v>3375</v>
      </c>
      <c r="L537" s="1">
        <v>25</v>
      </c>
      <c r="M537" s="1">
        <v>2004.15</v>
      </c>
      <c r="N537" s="1">
        <v>25</v>
      </c>
      <c r="O537" s="1">
        <v>2066.4</v>
      </c>
      <c r="P537" s="1">
        <v>37612.800000000003</v>
      </c>
      <c r="Q537" s="1">
        <v>39200</v>
      </c>
      <c r="R537" s="2">
        <v>44651</v>
      </c>
      <c r="S537" s="1">
        <v>208</v>
      </c>
      <c r="T537" s="1">
        <v>-3</v>
      </c>
      <c r="U537" s="1">
        <v>61</v>
      </c>
      <c r="V537" s="1">
        <v>20.99</v>
      </c>
      <c r="W537" s="1">
        <v>595.20000000000005</v>
      </c>
      <c r="X537" s="1">
        <v>66.300000000000068</v>
      </c>
      <c r="Y537" s="1">
        <v>11175</v>
      </c>
      <c r="Z537" s="1">
        <v>6600</v>
      </c>
      <c r="AA537" s="1">
        <v>25</v>
      </c>
      <c r="AB537" s="1">
        <v>586.85</v>
      </c>
      <c r="AC537" s="1">
        <v>25</v>
      </c>
      <c r="AD537" s="1">
        <v>600.4</v>
      </c>
      <c r="AE537" s="1">
        <v>37612.800000000003</v>
      </c>
      <c r="AF537" s="1"/>
    </row>
    <row r="538" spans="2:32" x14ac:dyDescent="0.25">
      <c r="B538" s="1">
        <v>39200</v>
      </c>
      <c r="C538" s="2">
        <v>44679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1175</v>
      </c>
      <c r="L538" s="1">
        <v>0</v>
      </c>
      <c r="M538" s="1">
        <v>0</v>
      </c>
      <c r="N538" s="1">
        <v>1175</v>
      </c>
      <c r="O538" s="1">
        <v>2849.1</v>
      </c>
      <c r="P538" s="1">
        <v>37612.800000000003</v>
      </c>
      <c r="Q538" s="1">
        <v>0</v>
      </c>
      <c r="R538" s="2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/>
    </row>
    <row r="539" spans="2:32" x14ac:dyDescent="0.25">
      <c r="B539" s="1">
        <v>39200</v>
      </c>
      <c r="C539" s="2">
        <v>44630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2400</v>
      </c>
      <c r="K539" s="1">
        <v>2400</v>
      </c>
      <c r="L539" s="1">
        <v>25</v>
      </c>
      <c r="M539" s="1">
        <v>1670.85</v>
      </c>
      <c r="N539" s="1">
        <v>1200</v>
      </c>
      <c r="O539" s="1">
        <v>2933.1</v>
      </c>
      <c r="P539" s="1">
        <v>37612.800000000003</v>
      </c>
      <c r="Q539" s="1">
        <v>39200</v>
      </c>
      <c r="R539" s="2">
        <v>44630</v>
      </c>
      <c r="S539" s="1">
        <v>3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3400</v>
      </c>
      <c r="Z539" s="1">
        <v>2475</v>
      </c>
      <c r="AA539" s="1">
        <v>25</v>
      </c>
      <c r="AB539" s="1">
        <v>134.69999999999999</v>
      </c>
      <c r="AC539" s="1">
        <v>75</v>
      </c>
      <c r="AD539" s="1">
        <v>409.35</v>
      </c>
      <c r="AE539" s="1">
        <v>37612.800000000003</v>
      </c>
      <c r="AF539" s="1"/>
    </row>
    <row r="540" spans="2:32" x14ac:dyDescent="0.25">
      <c r="B540" s="1">
        <v>39300</v>
      </c>
      <c r="C540" s="2">
        <v>44623</v>
      </c>
      <c r="D540" s="1">
        <v>4</v>
      </c>
      <c r="E540" s="1">
        <v>1</v>
      </c>
      <c r="F540" s="1">
        <v>4</v>
      </c>
      <c r="G540" s="1">
        <v>36.28</v>
      </c>
      <c r="H540" s="1">
        <v>1866.55</v>
      </c>
      <c r="I540" s="1">
        <v>221.64999999999984</v>
      </c>
      <c r="J540" s="1">
        <v>3125</v>
      </c>
      <c r="K540" s="1">
        <v>2175</v>
      </c>
      <c r="L540" s="1">
        <v>100</v>
      </c>
      <c r="M540" s="1">
        <v>1780.25</v>
      </c>
      <c r="N540" s="1">
        <v>25</v>
      </c>
      <c r="O540" s="1">
        <v>1885.75</v>
      </c>
      <c r="P540" s="1">
        <v>37612.800000000003</v>
      </c>
      <c r="Q540" s="1">
        <v>39300</v>
      </c>
      <c r="R540" s="2">
        <v>44623</v>
      </c>
      <c r="S540" s="1">
        <v>134</v>
      </c>
      <c r="T540" s="1">
        <v>43</v>
      </c>
      <c r="U540" s="1">
        <v>1444</v>
      </c>
      <c r="V540" s="1">
        <v>24.21</v>
      </c>
      <c r="W540" s="1">
        <v>156.94999999999999</v>
      </c>
      <c r="X540" s="1">
        <v>-2.9000000000000057</v>
      </c>
      <c r="Y540" s="1">
        <v>9875</v>
      </c>
      <c r="Z540" s="1">
        <v>2475</v>
      </c>
      <c r="AA540" s="1">
        <v>25</v>
      </c>
      <c r="AB540" s="1">
        <v>151</v>
      </c>
      <c r="AC540" s="1">
        <v>25</v>
      </c>
      <c r="AD540" s="1">
        <v>168.85</v>
      </c>
      <c r="AE540" s="1">
        <v>37612.800000000003</v>
      </c>
      <c r="AF540" s="1"/>
    </row>
    <row r="541" spans="2:32" x14ac:dyDescent="0.25">
      <c r="B541" s="1">
        <v>39300</v>
      </c>
      <c r="C541" s="2">
        <v>44630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2400</v>
      </c>
      <c r="K541" s="1">
        <v>2375</v>
      </c>
      <c r="L541" s="1">
        <v>25</v>
      </c>
      <c r="M541" s="1">
        <v>1418.55</v>
      </c>
      <c r="N541" s="1">
        <v>1175</v>
      </c>
      <c r="O541" s="1">
        <v>2414.4</v>
      </c>
      <c r="P541" s="1">
        <v>37612.800000000003</v>
      </c>
      <c r="Q541" s="1">
        <v>39300</v>
      </c>
      <c r="R541" s="2">
        <v>44630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4650</v>
      </c>
      <c r="Z541" s="1">
        <v>2550</v>
      </c>
      <c r="AA541" s="1">
        <v>25</v>
      </c>
      <c r="AB541" s="1">
        <v>253</v>
      </c>
      <c r="AC541" s="1">
        <v>25</v>
      </c>
      <c r="AD541" s="1">
        <v>529.85</v>
      </c>
      <c r="AE541" s="1">
        <v>37612.800000000003</v>
      </c>
      <c r="AF541" s="1"/>
    </row>
    <row r="542" spans="2:32" x14ac:dyDescent="0.25">
      <c r="B542" s="1">
        <v>39300</v>
      </c>
      <c r="C542" s="2">
        <v>44644</v>
      </c>
      <c r="D542" s="1">
        <v>1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150</v>
      </c>
      <c r="K542" s="1">
        <v>0</v>
      </c>
      <c r="L542" s="1">
        <v>25</v>
      </c>
      <c r="M542" s="1">
        <v>1001.05</v>
      </c>
      <c r="N542" s="1">
        <v>0</v>
      </c>
      <c r="O542" s="1">
        <v>0</v>
      </c>
      <c r="P542" s="1">
        <v>37612.800000000003</v>
      </c>
      <c r="Q542" s="1">
        <v>39300</v>
      </c>
      <c r="R542" s="2">
        <v>44644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1275</v>
      </c>
      <c r="Z542" s="1">
        <v>0</v>
      </c>
      <c r="AA542" s="1">
        <v>100</v>
      </c>
      <c r="AB542" s="1">
        <v>201</v>
      </c>
      <c r="AC542" s="1">
        <v>0</v>
      </c>
      <c r="AD542" s="1">
        <v>0</v>
      </c>
      <c r="AE542" s="1">
        <v>37612.800000000003</v>
      </c>
      <c r="AF542" s="1"/>
    </row>
    <row r="543" spans="2:32" x14ac:dyDescent="0.25">
      <c r="B543" s="1">
        <v>39300</v>
      </c>
      <c r="C543" s="2">
        <v>44651</v>
      </c>
      <c r="D543" s="1">
        <v>71</v>
      </c>
      <c r="E543" s="1">
        <v>0</v>
      </c>
      <c r="F543" s="1">
        <v>1</v>
      </c>
      <c r="G543" s="1">
        <v>27.42</v>
      </c>
      <c r="H543" s="1">
        <v>2130.85</v>
      </c>
      <c r="I543" s="1">
        <v>102.04999999999995</v>
      </c>
      <c r="J543" s="1">
        <v>7700</v>
      </c>
      <c r="K543" s="1">
        <v>7200</v>
      </c>
      <c r="L543" s="1">
        <v>25</v>
      </c>
      <c r="M543" s="1">
        <v>2084.6999999999998</v>
      </c>
      <c r="N543" s="1">
        <v>25</v>
      </c>
      <c r="O543" s="1">
        <v>2128.85</v>
      </c>
      <c r="P543" s="1">
        <v>37612.800000000003</v>
      </c>
      <c r="Q543" s="1">
        <v>39300</v>
      </c>
      <c r="R543" s="2">
        <v>44651</v>
      </c>
      <c r="S543" s="1">
        <v>122</v>
      </c>
      <c r="T543" s="1">
        <v>2</v>
      </c>
      <c r="U543" s="1">
        <v>30</v>
      </c>
      <c r="V543" s="1">
        <v>21.45</v>
      </c>
      <c r="W543" s="1">
        <v>573.9</v>
      </c>
      <c r="X543" s="1">
        <v>45.100000000000023</v>
      </c>
      <c r="Y543" s="1">
        <v>10125</v>
      </c>
      <c r="Z543" s="1">
        <v>5400</v>
      </c>
      <c r="AA543" s="1">
        <v>25</v>
      </c>
      <c r="AB543" s="1">
        <v>543.95000000000005</v>
      </c>
      <c r="AC543" s="1">
        <v>25</v>
      </c>
      <c r="AD543" s="1">
        <v>571.25</v>
      </c>
      <c r="AE543" s="1">
        <v>37612.800000000003</v>
      </c>
      <c r="AF543" s="1"/>
    </row>
    <row r="544" spans="2:32" x14ac:dyDescent="0.25">
      <c r="B544" s="1">
        <v>39300</v>
      </c>
      <c r="C544" s="2">
        <v>44679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1175</v>
      </c>
      <c r="L544" s="1">
        <v>0</v>
      </c>
      <c r="M544" s="1">
        <v>0</v>
      </c>
      <c r="N544" s="1">
        <v>1175</v>
      </c>
      <c r="O544" s="1">
        <v>2908</v>
      </c>
      <c r="P544" s="1">
        <v>37612.800000000003</v>
      </c>
      <c r="Q544" s="1">
        <v>0</v>
      </c>
      <c r="R544" s="2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/>
    </row>
    <row r="545" spans="2:32" x14ac:dyDescent="0.25">
      <c r="B545" s="1">
        <v>39300</v>
      </c>
      <c r="C545" s="2">
        <v>44616</v>
      </c>
      <c r="D545" s="1">
        <v>644</v>
      </c>
      <c r="E545" s="1">
        <v>-20</v>
      </c>
      <c r="F545" s="1">
        <v>363</v>
      </c>
      <c r="G545" s="1">
        <v>28.84</v>
      </c>
      <c r="H545" s="1">
        <v>1751.5</v>
      </c>
      <c r="I545" s="1">
        <v>-97.599999999999923</v>
      </c>
      <c r="J545" s="1">
        <v>24375</v>
      </c>
      <c r="K545" s="1">
        <v>14175</v>
      </c>
      <c r="L545" s="1">
        <v>25</v>
      </c>
      <c r="M545" s="1">
        <v>1722.75</v>
      </c>
      <c r="N545" s="1">
        <v>50</v>
      </c>
      <c r="O545" s="1">
        <v>1730</v>
      </c>
      <c r="P545" s="1">
        <v>37612.800000000003</v>
      </c>
      <c r="Q545" s="1">
        <v>39300</v>
      </c>
      <c r="R545" s="2">
        <v>44616</v>
      </c>
      <c r="S545" s="1">
        <v>8978</v>
      </c>
      <c r="T545" s="1">
        <v>4459</v>
      </c>
      <c r="U545" s="1">
        <v>134147</v>
      </c>
      <c r="V545" s="1">
        <v>23.28</v>
      </c>
      <c r="W545" s="1">
        <v>35.5</v>
      </c>
      <c r="X545" s="1">
        <v>-16.200000000000003</v>
      </c>
      <c r="Y545" s="1">
        <v>80800</v>
      </c>
      <c r="Z545" s="1">
        <v>35750</v>
      </c>
      <c r="AA545" s="1">
        <v>75</v>
      </c>
      <c r="AB545" s="1">
        <v>35.35</v>
      </c>
      <c r="AC545" s="1">
        <v>50</v>
      </c>
      <c r="AD545" s="1">
        <v>35.549999999999997</v>
      </c>
      <c r="AE545" s="1">
        <v>37612.800000000003</v>
      </c>
      <c r="AF545" s="1"/>
    </row>
    <row r="546" spans="2:32" x14ac:dyDescent="0.25">
      <c r="B546" s="1">
        <v>39300</v>
      </c>
      <c r="C546" s="2">
        <v>44637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37612.800000000003</v>
      </c>
      <c r="Q546" s="1">
        <v>39300</v>
      </c>
      <c r="R546" s="2">
        <v>44637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2525</v>
      </c>
      <c r="Z546" s="1">
        <v>1200</v>
      </c>
      <c r="AA546" s="1">
        <v>100</v>
      </c>
      <c r="AB546" s="1">
        <v>101</v>
      </c>
      <c r="AC546" s="1">
        <v>1200</v>
      </c>
      <c r="AD546" s="1">
        <v>821.8</v>
      </c>
      <c r="AE546" s="1">
        <v>37612.800000000003</v>
      </c>
      <c r="AF546" s="1"/>
    </row>
    <row r="547" spans="2:32" x14ac:dyDescent="0.25">
      <c r="B547" s="1">
        <v>39400</v>
      </c>
      <c r="C547" s="2">
        <v>44630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2400</v>
      </c>
      <c r="K547" s="1">
        <v>2375</v>
      </c>
      <c r="L547" s="1">
        <v>25</v>
      </c>
      <c r="M547" s="1">
        <v>1489</v>
      </c>
      <c r="N547" s="1">
        <v>1175</v>
      </c>
      <c r="O547" s="1">
        <v>3041.25</v>
      </c>
      <c r="P547" s="1">
        <v>37612.800000000003</v>
      </c>
      <c r="Q547" s="1">
        <v>39400</v>
      </c>
      <c r="R547" s="2">
        <v>44630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4950</v>
      </c>
      <c r="Z547" s="1">
        <v>2600</v>
      </c>
      <c r="AA547" s="1">
        <v>25</v>
      </c>
      <c r="AB547" s="1">
        <v>176.8</v>
      </c>
      <c r="AC547" s="1">
        <v>50</v>
      </c>
      <c r="AD547" s="1">
        <v>491.8</v>
      </c>
      <c r="AE547" s="1">
        <v>37612.800000000003</v>
      </c>
      <c r="AF547" s="1"/>
    </row>
    <row r="548" spans="2:32" x14ac:dyDescent="0.25">
      <c r="B548" s="1">
        <v>39400</v>
      </c>
      <c r="C548" s="2">
        <v>44616</v>
      </c>
      <c r="D548" s="1">
        <v>217</v>
      </c>
      <c r="E548" s="1">
        <v>-1</v>
      </c>
      <c r="F548" s="1">
        <v>5</v>
      </c>
      <c r="G548" s="1">
        <v>29.01</v>
      </c>
      <c r="H548" s="1">
        <v>1827.2</v>
      </c>
      <c r="I548" s="1">
        <v>-97.649999999999864</v>
      </c>
      <c r="J548" s="1">
        <v>23725</v>
      </c>
      <c r="K548" s="1">
        <v>11525</v>
      </c>
      <c r="L548" s="1">
        <v>100</v>
      </c>
      <c r="M548" s="1">
        <v>1818.05</v>
      </c>
      <c r="N548" s="1">
        <v>50</v>
      </c>
      <c r="O548" s="1">
        <v>1834.5</v>
      </c>
      <c r="P548" s="1">
        <v>37612.800000000003</v>
      </c>
      <c r="Q548" s="1">
        <v>39400</v>
      </c>
      <c r="R548" s="2">
        <v>44616</v>
      </c>
      <c r="S548" s="1">
        <v>7139</v>
      </c>
      <c r="T548" s="1">
        <v>3177</v>
      </c>
      <c r="U548" s="1">
        <v>105344</v>
      </c>
      <c r="V548" s="1">
        <v>23.34</v>
      </c>
      <c r="W548" s="1">
        <v>29.85</v>
      </c>
      <c r="X548" s="1">
        <v>-15.649999999999999</v>
      </c>
      <c r="Y548" s="1">
        <v>77375</v>
      </c>
      <c r="Z548" s="1">
        <v>30125</v>
      </c>
      <c r="AA548" s="1">
        <v>25</v>
      </c>
      <c r="AB548" s="1">
        <v>29.85</v>
      </c>
      <c r="AC548" s="1">
        <v>125</v>
      </c>
      <c r="AD548" s="1">
        <v>30.05</v>
      </c>
      <c r="AE548" s="1">
        <v>37612.800000000003</v>
      </c>
      <c r="AF548" s="1"/>
    </row>
    <row r="549" spans="2:32" x14ac:dyDescent="0.25">
      <c r="B549" s="1">
        <v>39400</v>
      </c>
      <c r="C549" s="2">
        <v>44651</v>
      </c>
      <c r="D549" s="1">
        <v>70</v>
      </c>
      <c r="E549" s="1">
        <v>0</v>
      </c>
      <c r="F549" s="1">
        <v>2</v>
      </c>
      <c r="G549" s="1">
        <v>25.37</v>
      </c>
      <c r="H549" s="1">
        <v>2100</v>
      </c>
      <c r="I549" s="1">
        <v>141.79999999999995</v>
      </c>
      <c r="J549" s="1">
        <v>4275</v>
      </c>
      <c r="K549" s="1">
        <v>3650</v>
      </c>
      <c r="L549" s="1">
        <v>150</v>
      </c>
      <c r="M549" s="1">
        <v>2122</v>
      </c>
      <c r="N549" s="1">
        <v>50</v>
      </c>
      <c r="O549" s="1">
        <v>2215.9499999999998</v>
      </c>
      <c r="P549" s="1">
        <v>37612.800000000003</v>
      </c>
      <c r="Q549" s="1">
        <v>39400</v>
      </c>
      <c r="R549" s="2">
        <v>44651</v>
      </c>
      <c r="S549" s="1">
        <v>111</v>
      </c>
      <c r="T549" s="1">
        <v>20</v>
      </c>
      <c r="U549" s="1">
        <v>26</v>
      </c>
      <c r="V549" s="1">
        <v>21.06</v>
      </c>
      <c r="W549" s="1">
        <v>526.6</v>
      </c>
      <c r="X549" s="1">
        <v>77.450000000000045</v>
      </c>
      <c r="Y549" s="1">
        <v>9175</v>
      </c>
      <c r="Z549" s="1">
        <v>5350</v>
      </c>
      <c r="AA549" s="1">
        <v>25</v>
      </c>
      <c r="AB549" s="1">
        <v>519.20000000000005</v>
      </c>
      <c r="AC549" s="1">
        <v>25</v>
      </c>
      <c r="AD549" s="1">
        <v>542.45000000000005</v>
      </c>
      <c r="AE549" s="1">
        <v>37612.800000000003</v>
      </c>
      <c r="AF549" s="1"/>
    </row>
    <row r="550" spans="2:32" x14ac:dyDescent="0.25">
      <c r="B550" s="1">
        <v>39400</v>
      </c>
      <c r="C550" s="2">
        <v>44679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1200</v>
      </c>
      <c r="L550" s="1">
        <v>0</v>
      </c>
      <c r="M550" s="1">
        <v>0</v>
      </c>
      <c r="N550" s="1">
        <v>25</v>
      </c>
      <c r="O550" s="1">
        <v>3242.65</v>
      </c>
      <c r="P550" s="1">
        <v>37612.800000000003</v>
      </c>
      <c r="Q550" s="1">
        <v>39400</v>
      </c>
      <c r="R550" s="2">
        <v>44679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250</v>
      </c>
      <c r="AA550" s="1">
        <v>0</v>
      </c>
      <c r="AB550" s="1">
        <v>0</v>
      </c>
      <c r="AC550" s="1">
        <v>250</v>
      </c>
      <c r="AD550" s="1">
        <v>1106.8</v>
      </c>
      <c r="AE550" s="1">
        <v>37612.800000000003</v>
      </c>
      <c r="AF550" s="1"/>
    </row>
    <row r="551" spans="2:32" x14ac:dyDescent="0.25">
      <c r="B551" s="1">
        <v>39400</v>
      </c>
      <c r="C551" s="2">
        <v>44637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37612.800000000003</v>
      </c>
      <c r="Q551" s="1">
        <v>39400</v>
      </c>
      <c r="R551" s="2">
        <v>44637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2275</v>
      </c>
      <c r="Z551" s="1">
        <v>2350</v>
      </c>
      <c r="AA551" s="1">
        <v>100</v>
      </c>
      <c r="AB551" s="1">
        <v>101</v>
      </c>
      <c r="AC551" s="1">
        <v>1175</v>
      </c>
      <c r="AD551" s="1">
        <v>1066.45</v>
      </c>
      <c r="AE551" s="1">
        <v>37612.800000000003</v>
      </c>
      <c r="AF551" s="1"/>
    </row>
    <row r="552" spans="2:32" x14ac:dyDescent="0.25">
      <c r="B552" s="1">
        <v>39400</v>
      </c>
      <c r="C552" s="2">
        <v>44623</v>
      </c>
      <c r="D552" s="1">
        <v>4</v>
      </c>
      <c r="E552" s="1">
        <v>0</v>
      </c>
      <c r="F552" s="1">
        <v>8</v>
      </c>
      <c r="G552" s="1">
        <v>23.95</v>
      </c>
      <c r="H552" s="1">
        <v>2034.15</v>
      </c>
      <c r="I552" s="1">
        <v>543.70000000000005</v>
      </c>
      <c r="J552" s="1">
        <v>3325</v>
      </c>
      <c r="K552" s="1">
        <v>2675</v>
      </c>
      <c r="L552" s="1">
        <v>900</v>
      </c>
      <c r="M552" s="1">
        <v>1788.5</v>
      </c>
      <c r="N552" s="1">
        <v>525</v>
      </c>
      <c r="O552" s="1">
        <v>2033.95</v>
      </c>
      <c r="P552" s="1">
        <v>37612.800000000003</v>
      </c>
      <c r="Q552" s="1">
        <v>39400</v>
      </c>
      <c r="R552" s="2">
        <v>44623</v>
      </c>
      <c r="S552" s="1">
        <v>79</v>
      </c>
      <c r="T552" s="1">
        <v>60</v>
      </c>
      <c r="U552" s="1">
        <v>814</v>
      </c>
      <c r="V552" s="1">
        <v>23.91</v>
      </c>
      <c r="W552" s="1">
        <v>138.75</v>
      </c>
      <c r="X552" s="1">
        <v>-4.6999999999999886</v>
      </c>
      <c r="Y552" s="1">
        <v>8825</v>
      </c>
      <c r="Z552" s="1">
        <v>2725</v>
      </c>
      <c r="AA552" s="1">
        <v>50</v>
      </c>
      <c r="AB552" s="1">
        <v>133.25</v>
      </c>
      <c r="AC552" s="1">
        <v>75</v>
      </c>
      <c r="AD552" s="1">
        <v>154.65</v>
      </c>
      <c r="AE552" s="1">
        <v>37612.800000000003</v>
      </c>
      <c r="AF552" s="1"/>
    </row>
    <row r="553" spans="2:32" x14ac:dyDescent="0.25">
      <c r="B553" s="1">
        <v>0</v>
      </c>
      <c r="C553" s="2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39400</v>
      </c>
      <c r="R553" s="2">
        <v>44644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1275</v>
      </c>
      <c r="Z553" s="1">
        <v>0</v>
      </c>
      <c r="AA553" s="1">
        <v>100</v>
      </c>
      <c r="AB553" s="1">
        <v>201</v>
      </c>
      <c r="AC553" s="1">
        <v>0</v>
      </c>
      <c r="AD553" s="1">
        <v>0</v>
      </c>
      <c r="AE553" s="1">
        <v>37612.800000000003</v>
      </c>
      <c r="AF553" s="1"/>
    </row>
    <row r="554" spans="2:32" x14ac:dyDescent="0.25">
      <c r="B554" s="1">
        <v>39500</v>
      </c>
      <c r="C554" s="2">
        <v>44630</v>
      </c>
      <c r="D554" s="1">
        <v>1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2875</v>
      </c>
      <c r="K554" s="1">
        <v>2850</v>
      </c>
      <c r="L554" s="1">
        <v>25</v>
      </c>
      <c r="M554" s="1">
        <v>1712.2</v>
      </c>
      <c r="N554" s="1">
        <v>25</v>
      </c>
      <c r="O554" s="1">
        <v>2195.9499999999998</v>
      </c>
      <c r="P554" s="1">
        <v>37612.800000000003</v>
      </c>
      <c r="Q554" s="1">
        <v>39500</v>
      </c>
      <c r="R554" s="2">
        <v>44630</v>
      </c>
      <c r="S554" s="1">
        <v>78</v>
      </c>
      <c r="T554" s="1">
        <v>63</v>
      </c>
      <c r="U554" s="1">
        <v>178</v>
      </c>
      <c r="V554" s="1">
        <v>24.81</v>
      </c>
      <c r="W554" s="1">
        <v>278.5</v>
      </c>
      <c r="X554" s="1">
        <v>-27.5</v>
      </c>
      <c r="Y554" s="1">
        <v>5375</v>
      </c>
      <c r="Z554" s="1">
        <v>2775</v>
      </c>
      <c r="AA554" s="1">
        <v>50</v>
      </c>
      <c r="AB554" s="1">
        <v>263.55</v>
      </c>
      <c r="AC554" s="1">
        <v>25</v>
      </c>
      <c r="AD554" s="1">
        <v>277.60000000000002</v>
      </c>
      <c r="AE554" s="1">
        <v>37612.800000000003</v>
      </c>
      <c r="AF554" s="1"/>
    </row>
    <row r="555" spans="2:32" x14ac:dyDescent="0.25">
      <c r="B555" s="1">
        <v>39500</v>
      </c>
      <c r="C555" s="2">
        <v>44644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37612.800000000003</v>
      </c>
      <c r="Q555" s="1">
        <v>39500</v>
      </c>
      <c r="R555" s="2">
        <v>44644</v>
      </c>
      <c r="S555" s="1">
        <v>11</v>
      </c>
      <c r="T555" s="1">
        <v>-8</v>
      </c>
      <c r="U555" s="1">
        <v>13</v>
      </c>
      <c r="V555" s="1">
        <v>20.8</v>
      </c>
      <c r="W555" s="1">
        <v>387</v>
      </c>
      <c r="X555" s="1">
        <v>26.899999999999977</v>
      </c>
      <c r="Y555" s="1">
        <v>3025</v>
      </c>
      <c r="Z555" s="1">
        <v>525</v>
      </c>
      <c r="AA555" s="1">
        <v>25</v>
      </c>
      <c r="AB555" s="1">
        <v>392.15</v>
      </c>
      <c r="AC555" s="1">
        <v>50</v>
      </c>
      <c r="AD555" s="1">
        <v>439.4</v>
      </c>
      <c r="AE555" s="1">
        <v>37612.800000000003</v>
      </c>
      <c r="AF555" s="1"/>
    </row>
    <row r="556" spans="2:32" x14ac:dyDescent="0.25">
      <c r="B556" s="1">
        <v>39500</v>
      </c>
      <c r="C556" s="2">
        <v>44651</v>
      </c>
      <c r="D556" s="1">
        <v>515</v>
      </c>
      <c r="E556" s="1">
        <v>11</v>
      </c>
      <c r="F556" s="1">
        <v>119</v>
      </c>
      <c r="G556" s="1">
        <v>28</v>
      </c>
      <c r="H556" s="1">
        <v>2230</v>
      </c>
      <c r="I556" s="1">
        <v>-75.849999999999909</v>
      </c>
      <c r="J556" s="1">
        <v>7925</v>
      </c>
      <c r="K556" s="1">
        <v>7500</v>
      </c>
      <c r="L556" s="1">
        <v>200</v>
      </c>
      <c r="M556" s="1">
        <v>2207.9</v>
      </c>
      <c r="N556" s="1">
        <v>25</v>
      </c>
      <c r="O556" s="1">
        <v>2249.5500000000002</v>
      </c>
      <c r="P556" s="1">
        <v>37612.800000000003</v>
      </c>
      <c r="Q556" s="1">
        <v>39500</v>
      </c>
      <c r="R556" s="2">
        <v>44651</v>
      </c>
      <c r="S556" s="1">
        <v>3163</v>
      </c>
      <c r="T556" s="1">
        <v>43</v>
      </c>
      <c r="U556" s="1">
        <v>4008</v>
      </c>
      <c r="V556" s="1">
        <v>20.99</v>
      </c>
      <c r="W556" s="1">
        <v>493.45</v>
      </c>
      <c r="X556" s="1">
        <v>53.300000000000011</v>
      </c>
      <c r="Y556" s="1">
        <v>13950</v>
      </c>
      <c r="Z556" s="1">
        <v>11900</v>
      </c>
      <c r="AA556" s="1">
        <v>25</v>
      </c>
      <c r="AB556" s="1">
        <v>492.3</v>
      </c>
      <c r="AC556" s="1">
        <v>25</v>
      </c>
      <c r="AD556" s="1">
        <v>494.95</v>
      </c>
      <c r="AE556" s="1">
        <v>37612.800000000003</v>
      </c>
      <c r="AF556" s="1"/>
    </row>
    <row r="557" spans="2:32" x14ac:dyDescent="0.25">
      <c r="B557" s="1">
        <v>39500</v>
      </c>
      <c r="C557" s="2">
        <v>44679</v>
      </c>
      <c r="D557" s="1">
        <v>21</v>
      </c>
      <c r="E557" s="1">
        <v>15</v>
      </c>
      <c r="F557" s="1">
        <v>37</v>
      </c>
      <c r="G557" s="1">
        <v>24.87</v>
      </c>
      <c r="H557" s="1">
        <v>2300</v>
      </c>
      <c r="I557" s="1">
        <v>-112.84999999999992</v>
      </c>
      <c r="J557" s="1">
        <v>1375</v>
      </c>
      <c r="K557" s="1">
        <v>2125</v>
      </c>
      <c r="L557" s="1">
        <v>25</v>
      </c>
      <c r="M557" s="1">
        <v>2303.4499999999998</v>
      </c>
      <c r="N557" s="1">
        <v>25</v>
      </c>
      <c r="O557" s="1">
        <v>2706.55</v>
      </c>
      <c r="P557" s="1">
        <v>37612.800000000003</v>
      </c>
      <c r="Q557" s="1">
        <v>39500</v>
      </c>
      <c r="R557" s="2">
        <v>44679</v>
      </c>
      <c r="S557" s="1">
        <v>85</v>
      </c>
      <c r="T557" s="1">
        <v>15</v>
      </c>
      <c r="U557" s="1">
        <v>63</v>
      </c>
      <c r="V557" s="1">
        <v>20.010000000000002</v>
      </c>
      <c r="W557" s="1">
        <v>809.75</v>
      </c>
      <c r="X557" s="1">
        <v>64.399999999999977</v>
      </c>
      <c r="Y557" s="1">
        <v>6550</v>
      </c>
      <c r="Z557" s="1">
        <v>2225</v>
      </c>
      <c r="AA557" s="1">
        <v>25</v>
      </c>
      <c r="AB557" s="1">
        <v>784</v>
      </c>
      <c r="AC557" s="1">
        <v>200</v>
      </c>
      <c r="AD557" s="1">
        <v>833.75</v>
      </c>
      <c r="AE557" s="1">
        <v>37612.800000000003</v>
      </c>
      <c r="AF557" s="1"/>
    </row>
    <row r="558" spans="2:32" x14ac:dyDescent="0.25">
      <c r="B558" s="1">
        <v>39500</v>
      </c>
      <c r="C558" s="2">
        <v>44623</v>
      </c>
      <c r="D558" s="1">
        <v>8</v>
      </c>
      <c r="E558" s="1">
        <v>4</v>
      </c>
      <c r="F558" s="1">
        <v>15</v>
      </c>
      <c r="G558" s="1">
        <v>28.68</v>
      </c>
      <c r="H558" s="1">
        <v>2003</v>
      </c>
      <c r="I558" s="1">
        <v>52.849999999999909</v>
      </c>
      <c r="J558" s="1">
        <v>4225</v>
      </c>
      <c r="K558" s="1">
        <v>3250</v>
      </c>
      <c r="L558" s="1">
        <v>700</v>
      </c>
      <c r="M558" s="1">
        <v>1954.65</v>
      </c>
      <c r="N558" s="1">
        <v>25</v>
      </c>
      <c r="O558" s="1">
        <v>2005.25</v>
      </c>
      <c r="P558" s="1">
        <v>37612.800000000003</v>
      </c>
      <c r="Q558" s="1">
        <v>39500</v>
      </c>
      <c r="R558" s="2">
        <v>44623</v>
      </c>
      <c r="S558" s="1">
        <v>2103</v>
      </c>
      <c r="T558" s="1">
        <v>1246</v>
      </c>
      <c r="U558" s="1">
        <v>11064</v>
      </c>
      <c r="V558" s="1">
        <v>23.91</v>
      </c>
      <c r="W558" s="1">
        <v>130.44999999999999</v>
      </c>
      <c r="X558" s="1">
        <v>-2.6500000000000057</v>
      </c>
      <c r="Y558" s="1">
        <v>26100</v>
      </c>
      <c r="Z558" s="1">
        <v>8175</v>
      </c>
      <c r="AA558" s="1">
        <v>125</v>
      </c>
      <c r="AB558" s="1">
        <v>129.15</v>
      </c>
      <c r="AC558" s="1">
        <v>25</v>
      </c>
      <c r="AD558" s="1">
        <v>130.30000000000001</v>
      </c>
      <c r="AE558" s="1">
        <v>37612.800000000003</v>
      </c>
      <c r="AF558" s="1"/>
    </row>
    <row r="559" spans="2:32" x14ac:dyDescent="0.25">
      <c r="B559" s="1">
        <v>39500</v>
      </c>
      <c r="C559" s="2">
        <v>44616</v>
      </c>
      <c r="D559" s="1">
        <v>5989</v>
      </c>
      <c r="E559" s="1">
        <v>84</v>
      </c>
      <c r="F559" s="1">
        <v>869</v>
      </c>
      <c r="G559" s="1">
        <v>35.79</v>
      </c>
      <c r="H559" s="1">
        <v>1919.55</v>
      </c>
      <c r="I559" s="1">
        <v>-118.65000000000008</v>
      </c>
      <c r="J559" s="1">
        <v>29725</v>
      </c>
      <c r="K559" s="1">
        <v>11425</v>
      </c>
      <c r="L559" s="1">
        <v>25</v>
      </c>
      <c r="M559" s="1">
        <v>1914.15</v>
      </c>
      <c r="N559" s="1">
        <v>125</v>
      </c>
      <c r="O559" s="1">
        <v>1921.05</v>
      </c>
      <c r="P559" s="1">
        <v>37612.800000000003</v>
      </c>
      <c r="Q559" s="1">
        <v>39500</v>
      </c>
      <c r="R559" s="2">
        <v>44616</v>
      </c>
      <c r="S559" s="1">
        <v>50208</v>
      </c>
      <c r="T559" s="1">
        <v>18376</v>
      </c>
      <c r="U559" s="1">
        <v>401195</v>
      </c>
      <c r="V559" s="1">
        <v>23.54</v>
      </c>
      <c r="W559" s="1">
        <v>25.35</v>
      </c>
      <c r="X559" s="1">
        <v>-14.25</v>
      </c>
      <c r="Y559" s="1">
        <v>117300</v>
      </c>
      <c r="Z559" s="1">
        <v>96750</v>
      </c>
      <c r="AA559" s="1">
        <v>100</v>
      </c>
      <c r="AB559" s="1">
        <v>25.25</v>
      </c>
      <c r="AC559" s="1">
        <v>25</v>
      </c>
      <c r="AD559" s="1">
        <v>25.3</v>
      </c>
      <c r="AE559" s="1">
        <v>37612.800000000003</v>
      </c>
      <c r="AF559" s="1"/>
    </row>
    <row r="560" spans="2:32" x14ac:dyDescent="0.25">
      <c r="B560" s="1">
        <v>39500</v>
      </c>
      <c r="C560" s="2">
        <v>44637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100</v>
      </c>
      <c r="K560" s="1">
        <v>1250</v>
      </c>
      <c r="L560" s="1">
        <v>50</v>
      </c>
      <c r="M560" s="1">
        <v>1639.45</v>
      </c>
      <c r="N560" s="1">
        <v>25</v>
      </c>
      <c r="O560" s="1">
        <v>3765.7</v>
      </c>
      <c r="P560" s="1">
        <v>37612.800000000003</v>
      </c>
      <c r="Q560" s="1">
        <v>39500</v>
      </c>
      <c r="R560" s="2">
        <v>44637</v>
      </c>
      <c r="S560" s="1">
        <v>9</v>
      </c>
      <c r="T560" s="1">
        <v>1</v>
      </c>
      <c r="U560" s="1">
        <v>2</v>
      </c>
      <c r="V560" s="1">
        <v>21.51</v>
      </c>
      <c r="W560" s="1">
        <v>308.25</v>
      </c>
      <c r="X560" s="1">
        <v>-13.850000000000023</v>
      </c>
      <c r="Y560" s="1">
        <v>5175</v>
      </c>
      <c r="Z560" s="1">
        <v>250</v>
      </c>
      <c r="AA560" s="1">
        <v>75</v>
      </c>
      <c r="AB560" s="1">
        <v>304.10000000000002</v>
      </c>
      <c r="AC560" s="1">
        <v>25</v>
      </c>
      <c r="AD560" s="1">
        <v>407.75</v>
      </c>
      <c r="AE560" s="1">
        <v>37612.800000000003</v>
      </c>
      <c r="AF560" s="1"/>
    </row>
    <row r="561" spans="2:32" x14ac:dyDescent="0.25">
      <c r="B561" s="1">
        <v>39600</v>
      </c>
      <c r="C561" s="2">
        <v>44630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2375</v>
      </c>
      <c r="K561" s="1">
        <v>2375</v>
      </c>
      <c r="L561" s="1">
        <v>1175</v>
      </c>
      <c r="M561" s="1">
        <v>1558.95</v>
      </c>
      <c r="N561" s="1">
        <v>1175</v>
      </c>
      <c r="O561" s="1">
        <v>3161.3</v>
      </c>
      <c r="P561" s="1">
        <v>37612.800000000003</v>
      </c>
      <c r="Q561" s="1">
        <v>39600</v>
      </c>
      <c r="R561" s="2">
        <v>44630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3475</v>
      </c>
      <c r="Z561" s="1">
        <v>2400</v>
      </c>
      <c r="AA561" s="1">
        <v>100</v>
      </c>
      <c r="AB561" s="1">
        <v>101</v>
      </c>
      <c r="AC561" s="1">
        <v>1175</v>
      </c>
      <c r="AD561" s="1">
        <v>465.05</v>
      </c>
      <c r="AE561" s="1">
        <v>37612.800000000003</v>
      </c>
      <c r="AF561" s="1"/>
    </row>
    <row r="562" spans="2:32" x14ac:dyDescent="0.25">
      <c r="B562" s="1">
        <v>39600</v>
      </c>
      <c r="C562" s="2">
        <v>44637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37612.800000000003</v>
      </c>
      <c r="Q562" s="1">
        <v>39600</v>
      </c>
      <c r="R562" s="2">
        <v>44637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2375</v>
      </c>
      <c r="Z562" s="1">
        <v>2350</v>
      </c>
      <c r="AA562" s="1">
        <v>100</v>
      </c>
      <c r="AB562" s="1">
        <v>101.1</v>
      </c>
      <c r="AC562" s="1">
        <v>1175</v>
      </c>
      <c r="AD562" s="1">
        <v>850.05</v>
      </c>
      <c r="AE562" s="1">
        <v>37612.800000000003</v>
      </c>
      <c r="AF562" s="1"/>
    </row>
    <row r="563" spans="2:32" x14ac:dyDescent="0.25">
      <c r="B563" s="1">
        <v>0</v>
      </c>
      <c r="C563" s="2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39600</v>
      </c>
      <c r="R563" s="2">
        <v>44644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1275</v>
      </c>
      <c r="Z563" s="1">
        <v>0</v>
      </c>
      <c r="AA563" s="1">
        <v>100</v>
      </c>
      <c r="AB563" s="1">
        <v>101</v>
      </c>
      <c r="AC563" s="1">
        <v>0</v>
      </c>
      <c r="AD563" s="1">
        <v>0</v>
      </c>
      <c r="AE563" s="1">
        <v>37612.800000000003</v>
      </c>
      <c r="AF563" s="1"/>
    </row>
    <row r="564" spans="2:32" x14ac:dyDescent="0.25">
      <c r="B564" s="1">
        <v>39600</v>
      </c>
      <c r="C564" s="2">
        <v>44616</v>
      </c>
      <c r="D564" s="1">
        <v>218</v>
      </c>
      <c r="E564" s="1">
        <v>4</v>
      </c>
      <c r="F564" s="1">
        <v>37</v>
      </c>
      <c r="G564" s="1">
        <v>35.159999999999997</v>
      </c>
      <c r="H564" s="1">
        <v>2032.75</v>
      </c>
      <c r="I564" s="1">
        <v>-109.15000000000008</v>
      </c>
      <c r="J564" s="1">
        <v>20375</v>
      </c>
      <c r="K564" s="1">
        <v>11375</v>
      </c>
      <c r="L564" s="1">
        <v>25</v>
      </c>
      <c r="M564" s="1">
        <v>2007.75</v>
      </c>
      <c r="N564" s="1">
        <v>500</v>
      </c>
      <c r="O564" s="1">
        <v>2022.65</v>
      </c>
      <c r="P564" s="1">
        <v>37612.800000000003</v>
      </c>
      <c r="Q564" s="1">
        <v>39600</v>
      </c>
      <c r="R564" s="2">
        <v>44616</v>
      </c>
      <c r="S564" s="1">
        <v>6803</v>
      </c>
      <c r="T564" s="1">
        <v>3833</v>
      </c>
      <c r="U564" s="1">
        <v>81111</v>
      </c>
      <c r="V564" s="1">
        <v>23.57</v>
      </c>
      <c r="W564" s="1">
        <v>21.8</v>
      </c>
      <c r="X564" s="1">
        <v>-13.2</v>
      </c>
      <c r="Y564" s="1">
        <v>68000</v>
      </c>
      <c r="Z564" s="1">
        <v>22350</v>
      </c>
      <c r="AA564" s="1">
        <v>50</v>
      </c>
      <c r="AB564" s="1">
        <v>21.7</v>
      </c>
      <c r="AC564" s="1">
        <v>350</v>
      </c>
      <c r="AD564" s="1">
        <v>21.85</v>
      </c>
      <c r="AE564" s="1">
        <v>37612.800000000003</v>
      </c>
      <c r="AF564" s="1"/>
    </row>
    <row r="565" spans="2:32" x14ac:dyDescent="0.25">
      <c r="B565" s="1">
        <v>39600</v>
      </c>
      <c r="C565" s="2">
        <v>44679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1175</v>
      </c>
      <c r="L565" s="1">
        <v>0</v>
      </c>
      <c r="M565" s="1">
        <v>0</v>
      </c>
      <c r="N565" s="1">
        <v>1175</v>
      </c>
      <c r="O565" s="1">
        <v>3140.45</v>
      </c>
      <c r="P565" s="1">
        <v>37612.800000000003</v>
      </c>
      <c r="Q565" s="1">
        <v>0</v>
      </c>
      <c r="R565" s="2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/>
    </row>
    <row r="566" spans="2:32" x14ac:dyDescent="0.25">
      <c r="B566" s="1">
        <v>39600</v>
      </c>
      <c r="C566" s="2">
        <v>44623</v>
      </c>
      <c r="D566" s="1">
        <v>1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2900</v>
      </c>
      <c r="K566" s="1">
        <v>2900</v>
      </c>
      <c r="L566" s="1">
        <v>575</v>
      </c>
      <c r="M566" s="1">
        <v>1803.85</v>
      </c>
      <c r="N566" s="1">
        <v>575</v>
      </c>
      <c r="O566" s="1">
        <v>2202.1999999999998</v>
      </c>
      <c r="P566" s="1">
        <v>37612.800000000003</v>
      </c>
      <c r="Q566" s="1">
        <v>39600</v>
      </c>
      <c r="R566" s="2">
        <v>44623</v>
      </c>
      <c r="S566" s="1">
        <v>101</v>
      </c>
      <c r="T566" s="1">
        <v>53</v>
      </c>
      <c r="U566" s="1">
        <v>511</v>
      </c>
      <c r="V566" s="1">
        <v>23.9</v>
      </c>
      <c r="W566" s="1">
        <v>116.35</v>
      </c>
      <c r="X566" s="1">
        <v>1.1499999999999915</v>
      </c>
      <c r="Y566" s="1">
        <v>11600</v>
      </c>
      <c r="Z566" s="1">
        <v>5350</v>
      </c>
      <c r="AA566" s="1">
        <v>50</v>
      </c>
      <c r="AB566" s="1">
        <v>112.5</v>
      </c>
      <c r="AC566" s="1">
        <v>50</v>
      </c>
      <c r="AD566" s="1">
        <v>118.35</v>
      </c>
      <c r="AE566" s="1">
        <v>37612.800000000003</v>
      </c>
      <c r="AF566" s="1"/>
    </row>
    <row r="567" spans="2:32" x14ac:dyDescent="0.25">
      <c r="B567" s="1">
        <v>39600</v>
      </c>
      <c r="C567" s="2">
        <v>44651</v>
      </c>
      <c r="D567" s="1">
        <v>9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4375</v>
      </c>
      <c r="K567" s="1">
        <v>2800</v>
      </c>
      <c r="L567" s="1">
        <v>25</v>
      </c>
      <c r="M567" s="1">
        <v>2286.6999999999998</v>
      </c>
      <c r="N567" s="1">
        <v>25</v>
      </c>
      <c r="O567" s="1">
        <v>2376.1999999999998</v>
      </c>
      <c r="P567" s="1">
        <v>37612.800000000003</v>
      </c>
      <c r="Q567" s="1">
        <v>39600</v>
      </c>
      <c r="R567" s="2">
        <v>44651</v>
      </c>
      <c r="S567" s="1">
        <v>43</v>
      </c>
      <c r="T567" s="1">
        <v>21</v>
      </c>
      <c r="U567" s="1">
        <v>48</v>
      </c>
      <c r="V567" s="1">
        <v>21.44</v>
      </c>
      <c r="W567" s="1">
        <v>487.45</v>
      </c>
      <c r="X567" s="1">
        <v>67.949999999999989</v>
      </c>
      <c r="Y567" s="1">
        <v>5600</v>
      </c>
      <c r="Z567" s="1">
        <v>2350</v>
      </c>
      <c r="AA567" s="1">
        <v>25</v>
      </c>
      <c r="AB567" s="1">
        <v>462.95</v>
      </c>
      <c r="AC567" s="1">
        <v>325</v>
      </c>
      <c r="AD567" s="1">
        <v>486.85</v>
      </c>
      <c r="AE567" s="1">
        <v>37612.800000000003</v>
      </c>
      <c r="AF567" s="1"/>
    </row>
    <row r="568" spans="2:32" x14ac:dyDescent="0.25">
      <c r="B568" s="1">
        <v>39700</v>
      </c>
      <c r="C568" s="2">
        <v>44623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2275</v>
      </c>
      <c r="K568" s="1">
        <v>2275</v>
      </c>
      <c r="L568" s="1">
        <v>25</v>
      </c>
      <c r="M568" s="1">
        <v>1836.3</v>
      </c>
      <c r="N568" s="1">
        <v>450</v>
      </c>
      <c r="O568" s="1">
        <v>2233</v>
      </c>
      <c r="P568" s="1">
        <v>37612.800000000003</v>
      </c>
      <c r="Q568" s="1">
        <v>39700</v>
      </c>
      <c r="R568" s="2">
        <v>44623</v>
      </c>
      <c r="S568" s="1">
        <v>64</v>
      </c>
      <c r="T568" s="1">
        <v>30</v>
      </c>
      <c r="U568" s="1">
        <v>713</v>
      </c>
      <c r="V568" s="1">
        <v>23.82</v>
      </c>
      <c r="W568" s="1">
        <v>100.35</v>
      </c>
      <c r="X568" s="1">
        <v>-4.3000000000000114</v>
      </c>
      <c r="Y568" s="1">
        <v>9775</v>
      </c>
      <c r="Z568" s="1">
        <v>3050</v>
      </c>
      <c r="AA568" s="1">
        <v>50</v>
      </c>
      <c r="AB568" s="1">
        <v>101.05</v>
      </c>
      <c r="AC568" s="1">
        <v>50</v>
      </c>
      <c r="AD568" s="1">
        <v>105.25</v>
      </c>
      <c r="AE568" s="1">
        <v>37612.800000000003</v>
      </c>
      <c r="AF568" s="1"/>
    </row>
    <row r="569" spans="2:32" x14ac:dyDescent="0.25">
      <c r="B569" s="1">
        <v>39700</v>
      </c>
      <c r="C569" s="2">
        <v>44637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1175</v>
      </c>
      <c r="L569" s="1">
        <v>0</v>
      </c>
      <c r="M569" s="1">
        <v>0</v>
      </c>
      <c r="N569" s="1">
        <v>1175</v>
      </c>
      <c r="O569" s="1">
        <v>4297.8</v>
      </c>
      <c r="P569" s="1">
        <v>37612.800000000003</v>
      </c>
      <c r="Q569" s="1">
        <v>39700</v>
      </c>
      <c r="R569" s="2">
        <v>44637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2275</v>
      </c>
      <c r="Z569" s="1">
        <v>1175</v>
      </c>
      <c r="AA569" s="1">
        <v>100</v>
      </c>
      <c r="AB569" s="1">
        <v>101</v>
      </c>
      <c r="AC569" s="1">
        <v>1175</v>
      </c>
      <c r="AD569" s="1">
        <v>742.4</v>
      </c>
      <c r="AE569" s="1">
        <v>37612.800000000003</v>
      </c>
      <c r="AF569" s="1"/>
    </row>
    <row r="570" spans="2:32" x14ac:dyDescent="0.25">
      <c r="B570" s="1">
        <v>0</v>
      </c>
      <c r="C570" s="2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39700</v>
      </c>
      <c r="R570" s="2">
        <v>44644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1275</v>
      </c>
      <c r="Z570" s="1">
        <v>0</v>
      </c>
      <c r="AA570" s="1">
        <v>100</v>
      </c>
      <c r="AB570" s="1">
        <v>101</v>
      </c>
      <c r="AC570" s="1">
        <v>0</v>
      </c>
      <c r="AD570" s="1">
        <v>0</v>
      </c>
      <c r="AE570" s="1">
        <v>37612.800000000003</v>
      </c>
      <c r="AF570" s="1"/>
    </row>
    <row r="571" spans="2:32" x14ac:dyDescent="0.25">
      <c r="B571" s="1">
        <v>39700</v>
      </c>
      <c r="C571" s="2">
        <v>44651</v>
      </c>
      <c r="D571" s="1">
        <v>5</v>
      </c>
      <c r="E571" s="1">
        <v>1</v>
      </c>
      <c r="F571" s="1">
        <v>2</v>
      </c>
      <c r="G571" s="1">
        <v>28.97</v>
      </c>
      <c r="H571" s="1">
        <v>2470.5</v>
      </c>
      <c r="I571" s="1">
        <v>296.69999999999982</v>
      </c>
      <c r="J571" s="1">
        <v>4475</v>
      </c>
      <c r="K571" s="1">
        <v>3950</v>
      </c>
      <c r="L571" s="1">
        <v>25</v>
      </c>
      <c r="M571" s="1">
        <v>2326.6</v>
      </c>
      <c r="N571" s="1">
        <v>25</v>
      </c>
      <c r="O571" s="1">
        <v>2431.65</v>
      </c>
      <c r="P571" s="1">
        <v>37612.800000000003</v>
      </c>
      <c r="Q571" s="1">
        <v>39700</v>
      </c>
      <c r="R571" s="2">
        <v>44651</v>
      </c>
      <c r="S571" s="1">
        <v>67</v>
      </c>
      <c r="T571" s="1">
        <v>33</v>
      </c>
      <c r="U571" s="1">
        <v>60</v>
      </c>
      <c r="V571" s="1">
        <v>21.1</v>
      </c>
      <c r="W571" s="1">
        <v>446.55</v>
      </c>
      <c r="X571" s="1">
        <v>49.449999999999989</v>
      </c>
      <c r="Y571" s="1">
        <v>5725</v>
      </c>
      <c r="Z571" s="1">
        <v>2325</v>
      </c>
      <c r="AA571" s="1">
        <v>50</v>
      </c>
      <c r="AB571" s="1">
        <v>435.9</v>
      </c>
      <c r="AC571" s="1">
        <v>25</v>
      </c>
      <c r="AD571" s="1">
        <v>453.45</v>
      </c>
      <c r="AE571" s="1">
        <v>37612.800000000003</v>
      </c>
      <c r="AF571" s="1"/>
    </row>
    <row r="572" spans="2:32" x14ac:dyDescent="0.25">
      <c r="B572" s="1">
        <v>39700</v>
      </c>
      <c r="C572" s="2">
        <v>44679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1175</v>
      </c>
      <c r="L572" s="1">
        <v>0</v>
      </c>
      <c r="M572" s="1">
        <v>0</v>
      </c>
      <c r="N572" s="1">
        <v>1175</v>
      </c>
      <c r="O572" s="1">
        <v>3250.7</v>
      </c>
      <c r="P572" s="1">
        <v>37612.800000000003</v>
      </c>
      <c r="Q572" s="1">
        <v>0</v>
      </c>
      <c r="R572" s="2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/>
    </row>
    <row r="573" spans="2:32" x14ac:dyDescent="0.25">
      <c r="B573" s="1">
        <v>39700</v>
      </c>
      <c r="C573" s="2">
        <v>44616</v>
      </c>
      <c r="D573" s="1">
        <v>195</v>
      </c>
      <c r="E573" s="1">
        <v>-3</v>
      </c>
      <c r="F573" s="1">
        <v>18</v>
      </c>
      <c r="G573" s="1">
        <v>37.770000000000003</v>
      </c>
      <c r="H573" s="1">
        <v>2179.4</v>
      </c>
      <c r="I573" s="1">
        <v>-112</v>
      </c>
      <c r="J573" s="1">
        <v>11200</v>
      </c>
      <c r="K573" s="1">
        <v>10100</v>
      </c>
      <c r="L573" s="1">
        <v>500</v>
      </c>
      <c r="M573" s="1">
        <v>2087.35</v>
      </c>
      <c r="N573" s="1">
        <v>25</v>
      </c>
      <c r="O573" s="1">
        <v>2126.1999999999998</v>
      </c>
      <c r="P573" s="1">
        <v>37612.800000000003</v>
      </c>
      <c r="Q573" s="1">
        <v>39700</v>
      </c>
      <c r="R573" s="2">
        <v>44616</v>
      </c>
      <c r="S573" s="1">
        <v>6815</v>
      </c>
      <c r="T573" s="1">
        <v>2898</v>
      </c>
      <c r="U573" s="1">
        <v>83451</v>
      </c>
      <c r="V573" s="1">
        <v>23.77</v>
      </c>
      <c r="W573" s="1">
        <v>18.95</v>
      </c>
      <c r="X573" s="1">
        <v>-11.150000000000002</v>
      </c>
      <c r="Y573" s="1">
        <v>71450</v>
      </c>
      <c r="Z573" s="1">
        <v>19450</v>
      </c>
      <c r="AA573" s="1">
        <v>50</v>
      </c>
      <c r="AB573" s="1">
        <v>18.8</v>
      </c>
      <c r="AC573" s="1">
        <v>100</v>
      </c>
      <c r="AD573" s="1">
        <v>18.95</v>
      </c>
      <c r="AE573" s="1">
        <v>37612.800000000003</v>
      </c>
      <c r="AF573" s="1"/>
    </row>
    <row r="574" spans="2:32" x14ac:dyDescent="0.25">
      <c r="B574" s="1">
        <v>39700</v>
      </c>
      <c r="C574" s="2">
        <v>44630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2375</v>
      </c>
      <c r="K574" s="1">
        <v>2375</v>
      </c>
      <c r="L574" s="1">
        <v>1175</v>
      </c>
      <c r="M574" s="1">
        <v>1811.05</v>
      </c>
      <c r="N574" s="1">
        <v>1175</v>
      </c>
      <c r="O574" s="1">
        <v>3250.5</v>
      </c>
      <c r="P574" s="1">
        <v>37612.800000000003</v>
      </c>
      <c r="Q574" s="1">
        <v>39700</v>
      </c>
      <c r="R574" s="2">
        <v>44630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4700</v>
      </c>
      <c r="Z574" s="1">
        <v>2400</v>
      </c>
      <c r="AA574" s="1">
        <v>50</v>
      </c>
      <c r="AB574" s="1">
        <v>101.1</v>
      </c>
      <c r="AC574" s="1">
        <v>25</v>
      </c>
      <c r="AD574" s="1">
        <v>540.45000000000005</v>
      </c>
      <c r="AE574" s="1">
        <v>37612.800000000003</v>
      </c>
      <c r="AF574" s="1"/>
    </row>
    <row r="575" spans="2:32" x14ac:dyDescent="0.25">
      <c r="B575" s="1">
        <v>39800</v>
      </c>
      <c r="C575" s="2">
        <v>44630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2375</v>
      </c>
      <c r="K575" s="1">
        <v>2375</v>
      </c>
      <c r="L575" s="1">
        <v>1175</v>
      </c>
      <c r="M575" s="1">
        <v>1885.55</v>
      </c>
      <c r="N575" s="1">
        <v>1175</v>
      </c>
      <c r="O575" s="1">
        <v>4385.8500000000004</v>
      </c>
      <c r="P575" s="1">
        <v>37612.800000000003</v>
      </c>
      <c r="Q575" s="1">
        <v>39800</v>
      </c>
      <c r="R575" s="2">
        <v>44630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5900</v>
      </c>
      <c r="Z575" s="1">
        <v>2425</v>
      </c>
      <c r="AA575" s="1">
        <v>25</v>
      </c>
      <c r="AB575" s="1">
        <v>101.1</v>
      </c>
      <c r="AC575" s="1">
        <v>25</v>
      </c>
      <c r="AD575" s="1">
        <v>389.85</v>
      </c>
      <c r="AE575" s="1">
        <v>37612.800000000003</v>
      </c>
      <c r="AF575" s="1"/>
    </row>
    <row r="576" spans="2:32" x14ac:dyDescent="0.25">
      <c r="B576" s="1">
        <v>39800</v>
      </c>
      <c r="C576" s="2">
        <v>44637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1175</v>
      </c>
      <c r="L576" s="1">
        <v>0</v>
      </c>
      <c r="M576" s="1">
        <v>0</v>
      </c>
      <c r="N576" s="1">
        <v>1175</v>
      </c>
      <c r="O576" s="1">
        <v>4086.2</v>
      </c>
      <c r="P576" s="1">
        <v>37612.800000000003</v>
      </c>
      <c r="Q576" s="1">
        <v>39800</v>
      </c>
      <c r="R576" s="2">
        <v>44637</v>
      </c>
      <c r="S576" s="1">
        <v>0</v>
      </c>
      <c r="T576" s="1">
        <v>0</v>
      </c>
      <c r="U576" s="1">
        <v>0</v>
      </c>
      <c r="V576" s="1">
        <v>24.58</v>
      </c>
      <c r="W576" s="1">
        <v>340</v>
      </c>
      <c r="X576" s="1">
        <v>-1179.95</v>
      </c>
      <c r="Y576" s="1">
        <v>3550</v>
      </c>
      <c r="Z576" s="1">
        <v>2525</v>
      </c>
      <c r="AA576" s="1">
        <v>50</v>
      </c>
      <c r="AB576" s="1">
        <v>210.1</v>
      </c>
      <c r="AC576" s="1">
        <v>1175</v>
      </c>
      <c r="AD576" s="1">
        <v>589.29999999999995</v>
      </c>
      <c r="AE576" s="1">
        <v>37612.800000000003</v>
      </c>
      <c r="AF576" s="1"/>
    </row>
    <row r="577" spans="2:32" x14ac:dyDescent="0.25">
      <c r="B577" s="1">
        <v>0</v>
      </c>
      <c r="C577" s="2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39800</v>
      </c>
      <c r="R577" s="2">
        <v>44644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1325</v>
      </c>
      <c r="Z577" s="1">
        <v>25</v>
      </c>
      <c r="AA577" s="1">
        <v>50</v>
      </c>
      <c r="AB577" s="1">
        <v>201.1</v>
      </c>
      <c r="AC577" s="1">
        <v>25</v>
      </c>
      <c r="AD577" s="1">
        <v>799</v>
      </c>
      <c r="AE577" s="1">
        <v>37612.800000000003</v>
      </c>
      <c r="AF577" s="1"/>
    </row>
    <row r="578" spans="2:32" x14ac:dyDescent="0.25">
      <c r="B578" s="1">
        <v>39800</v>
      </c>
      <c r="C578" s="2">
        <v>44651</v>
      </c>
      <c r="D578" s="1">
        <v>31</v>
      </c>
      <c r="E578" s="1">
        <v>26</v>
      </c>
      <c r="F578" s="1">
        <v>35</v>
      </c>
      <c r="G578" s="1">
        <v>23.39</v>
      </c>
      <c r="H578" s="1">
        <v>2290</v>
      </c>
      <c r="I578" s="1">
        <v>235.05000000000015</v>
      </c>
      <c r="J578" s="1">
        <v>4475</v>
      </c>
      <c r="K578" s="1">
        <v>3950</v>
      </c>
      <c r="L578" s="1">
        <v>25</v>
      </c>
      <c r="M578" s="1">
        <v>2403.85</v>
      </c>
      <c r="N578" s="1">
        <v>25</v>
      </c>
      <c r="O578" s="1">
        <v>2503</v>
      </c>
      <c r="P578" s="1">
        <v>37612.800000000003</v>
      </c>
      <c r="Q578" s="1">
        <v>39800</v>
      </c>
      <c r="R578" s="2">
        <v>44651</v>
      </c>
      <c r="S578" s="1">
        <v>33</v>
      </c>
      <c r="T578" s="1">
        <v>12</v>
      </c>
      <c r="U578" s="1">
        <v>32</v>
      </c>
      <c r="V578" s="1">
        <v>21.07</v>
      </c>
      <c r="W578" s="1">
        <v>420.25</v>
      </c>
      <c r="X578" s="1">
        <v>20.800000000000011</v>
      </c>
      <c r="Y578" s="1">
        <v>5700</v>
      </c>
      <c r="Z578" s="1">
        <v>2450</v>
      </c>
      <c r="AA578" s="1">
        <v>25</v>
      </c>
      <c r="AB578" s="1">
        <v>401.45</v>
      </c>
      <c r="AC578" s="1">
        <v>25</v>
      </c>
      <c r="AD578" s="1">
        <v>424.05</v>
      </c>
      <c r="AE578" s="1">
        <v>37612.800000000003</v>
      </c>
      <c r="AF578" s="1"/>
    </row>
    <row r="579" spans="2:32" x14ac:dyDescent="0.25">
      <c r="B579" s="1">
        <v>39800</v>
      </c>
      <c r="C579" s="2">
        <v>44679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100</v>
      </c>
      <c r="K579" s="1">
        <v>1175</v>
      </c>
      <c r="L579" s="1">
        <v>100</v>
      </c>
      <c r="M579" s="1">
        <v>1801</v>
      </c>
      <c r="N579" s="1">
        <v>1175</v>
      </c>
      <c r="O579" s="1">
        <v>3323.6</v>
      </c>
      <c r="P579" s="1">
        <v>37612.800000000003</v>
      </c>
      <c r="Q579" s="1">
        <v>0</v>
      </c>
      <c r="R579" s="2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/>
    </row>
    <row r="580" spans="2:32" x14ac:dyDescent="0.25">
      <c r="B580" s="1">
        <v>39800</v>
      </c>
      <c r="C580" s="2">
        <v>44616</v>
      </c>
      <c r="D580" s="1">
        <v>168</v>
      </c>
      <c r="E580" s="1">
        <v>-21</v>
      </c>
      <c r="F580" s="1">
        <v>31</v>
      </c>
      <c r="G580" s="1">
        <v>0</v>
      </c>
      <c r="H580" s="1">
        <v>2085</v>
      </c>
      <c r="I580" s="1">
        <v>-165</v>
      </c>
      <c r="J580" s="1">
        <v>9350</v>
      </c>
      <c r="K580" s="1">
        <v>8175</v>
      </c>
      <c r="L580" s="1">
        <v>250</v>
      </c>
      <c r="M580" s="1">
        <v>2202.15</v>
      </c>
      <c r="N580" s="1">
        <v>25</v>
      </c>
      <c r="O580" s="1">
        <v>2210.4499999999998</v>
      </c>
      <c r="P580" s="1">
        <v>37612.800000000003</v>
      </c>
      <c r="Q580" s="1">
        <v>39800</v>
      </c>
      <c r="R580" s="2">
        <v>44616</v>
      </c>
      <c r="S580" s="1">
        <v>11645</v>
      </c>
      <c r="T580" s="1">
        <v>7976</v>
      </c>
      <c r="U580" s="1">
        <v>114944</v>
      </c>
      <c r="V580" s="1">
        <v>23.93</v>
      </c>
      <c r="W580" s="1">
        <v>15.75</v>
      </c>
      <c r="X580" s="1">
        <v>-10.649999999999999</v>
      </c>
      <c r="Y580" s="1">
        <v>71700</v>
      </c>
      <c r="Z580" s="1">
        <v>26850</v>
      </c>
      <c r="AA580" s="1">
        <v>125</v>
      </c>
      <c r="AB580" s="1">
        <v>15.65</v>
      </c>
      <c r="AC580" s="1">
        <v>25</v>
      </c>
      <c r="AD580" s="1">
        <v>15.75</v>
      </c>
      <c r="AE580" s="1">
        <v>37612.800000000003</v>
      </c>
      <c r="AF580" s="1"/>
    </row>
    <row r="581" spans="2:32" x14ac:dyDescent="0.25">
      <c r="B581" s="1">
        <v>39800</v>
      </c>
      <c r="C581" s="2">
        <v>44623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2275</v>
      </c>
      <c r="K581" s="1">
        <v>2275</v>
      </c>
      <c r="L581" s="1">
        <v>475</v>
      </c>
      <c r="M581" s="1">
        <v>1965.25</v>
      </c>
      <c r="N581" s="1">
        <v>450</v>
      </c>
      <c r="O581" s="1">
        <v>2328.15</v>
      </c>
      <c r="P581" s="1">
        <v>37612.800000000003</v>
      </c>
      <c r="Q581" s="1">
        <v>39800</v>
      </c>
      <c r="R581" s="2">
        <v>44623</v>
      </c>
      <c r="S581" s="1">
        <v>81</v>
      </c>
      <c r="T581" s="1">
        <v>20</v>
      </c>
      <c r="U581" s="1">
        <v>1201</v>
      </c>
      <c r="V581" s="1">
        <v>23.92</v>
      </c>
      <c r="W581" s="1">
        <v>91.1</v>
      </c>
      <c r="X581" s="1">
        <v>-0.85000000000000853</v>
      </c>
      <c r="Y581" s="1">
        <v>10675</v>
      </c>
      <c r="Z581" s="1">
        <v>3150</v>
      </c>
      <c r="AA581" s="1">
        <v>50</v>
      </c>
      <c r="AB581" s="1">
        <v>84.2</v>
      </c>
      <c r="AC581" s="1">
        <v>50</v>
      </c>
      <c r="AD581" s="1">
        <v>92.8</v>
      </c>
      <c r="AE581" s="1">
        <v>37612.800000000003</v>
      </c>
      <c r="AF581" s="1"/>
    </row>
    <row r="582" spans="2:32" x14ac:dyDescent="0.25">
      <c r="B582" s="1">
        <v>39900</v>
      </c>
      <c r="C582" s="2">
        <v>44623</v>
      </c>
      <c r="D582" s="1">
        <v>1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2400</v>
      </c>
      <c r="K582" s="1">
        <v>2400</v>
      </c>
      <c r="L582" s="1">
        <v>475</v>
      </c>
      <c r="M582" s="1">
        <v>2084.3000000000002</v>
      </c>
      <c r="N582" s="1">
        <v>475</v>
      </c>
      <c r="O582" s="1">
        <v>2479.8000000000002</v>
      </c>
      <c r="P582" s="1">
        <v>37612.800000000003</v>
      </c>
      <c r="Q582" s="1">
        <v>39900</v>
      </c>
      <c r="R582" s="2">
        <v>44623</v>
      </c>
      <c r="S582" s="1">
        <v>85</v>
      </c>
      <c r="T582" s="1">
        <v>23</v>
      </c>
      <c r="U582" s="1">
        <v>853</v>
      </c>
      <c r="V582" s="1">
        <v>23.94</v>
      </c>
      <c r="W582" s="1">
        <v>80.8</v>
      </c>
      <c r="X582" s="1">
        <v>-3.7000000000000028</v>
      </c>
      <c r="Y582" s="1">
        <v>12675</v>
      </c>
      <c r="Z582" s="1">
        <v>3075</v>
      </c>
      <c r="AA582" s="1">
        <v>25</v>
      </c>
      <c r="AB582" s="1">
        <v>80.400000000000006</v>
      </c>
      <c r="AC582" s="1">
        <v>50</v>
      </c>
      <c r="AD582" s="1">
        <v>83.3</v>
      </c>
      <c r="AE582" s="1">
        <v>37612.800000000003</v>
      </c>
      <c r="AF582" s="1"/>
    </row>
    <row r="583" spans="2:32" x14ac:dyDescent="0.25">
      <c r="B583" s="1">
        <v>39900</v>
      </c>
      <c r="C583" s="2">
        <v>44630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2375</v>
      </c>
      <c r="K583" s="1">
        <v>2375</v>
      </c>
      <c r="L583" s="1">
        <v>1175</v>
      </c>
      <c r="M583" s="1">
        <v>1338.9</v>
      </c>
      <c r="N583" s="1">
        <v>1175</v>
      </c>
      <c r="O583" s="1">
        <v>3398.95</v>
      </c>
      <c r="P583" s="1">
        <v>37612.800000000003</v>
      </c>
      <c r="Q583" s="1">
        <v>39900</v>
      </c>
      <c r="R583" s="2">
        <v>44630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5850</v>
      </c>
      <c r="Z583" s="1">
        <v>2400</v>
      </c>
      <c r="AA583" s="1">
        <v>25</v>
      </c>
      <c r="AB583" s="1">
        <v>101.05</v>
      </c>
      <c r="AC583" s="1">
        <v>25</v>
      </c>
      <c r="AD583" s="1">
        <v>464.95</v>
      </c>
      <c r="AE583" s="1">
        <v>37612.800000000003</v>
      </c>
      <c r="AF583" s="1"/>
    </row>
    <row r="584" spans="2:32" x14ac:dyDescent="0.25">
      <c r="B584" s="1">
        <v>39900</v>
      </c>
      <c r="C584" s="2">
        <v>44637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37612.800000000003</v>
      </c>
      <c r="Q584" s="1">
        <v>39900</v>
      </c>
      <c r="R584" s="2">
        <v>44637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2275</v>
      </c>
      <c r="Z584" s="1">
        <v>1200</v>
      </c>
      <c r="AA584" s="1">
        <v>100</v>
      </c>
      <c r="AB584" s="1">
        <v>101</v>
      </c>
      <c r="AC584" s="1">
        <v>1200</v>
      </c>
      <c r="AD584" s="1">
        <v>673.95</v>
      </c>
      <c r="AE584" s="1">
        <v>37612.800000000003</v>
      </c>
      <c r="AF584" s="1"/>
    </row>
    <row r="585" spans="2:32" x14ac:dyDescent="0.25">
      <c r="B585" s="1">
        <v>0</v>
      </c>
      <c r="C585" s="2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39900</v>
      </c>
      <c r="R585" s="2">
        <v>44644</v>
      </c>
      <c r="S585" s="1">
        <v>4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2950</v>
      </c>
      <c r="Z585" s="1">
        <v>0</v>
      </c>
      <c r="AA585" s="1">
        <v>100</v>
      </c>
      <c r="AB585" s="1">
        <v>121.2</v>
      </c>
      <c r="AC585" s="1">
        <v>0</v>
      </c>
      <c r="AD585" s="1">
        <v>0</v>
      </c>
      <c r="AE585" s="1">
        <v>37612.800000000003</v>
      </c>
      <c r="AF585" s="1"/>
    </row>
    <row r="586" spans="2:32" x14ac:dyDescent="0.25">
      <c r="B586" s="1">
        <v>39900</v>
      </c>
      <c r="C586" s="2">
        <v>44651</v>
      </c>
      <c r="D586" s="1">
        <v>5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4350</v>
      </c>
      <c r="K586" s="1">
        <v>3950</v>
      </c>
      <c r="L586" s="1">
        <v>25</v>
      </c>
      <c r="M586" s="1">
        <v>2503.9499999999998</v>
      </c>
      <c r="N586" s="1">
        <v>25</v>
      </c>
      <c r="O586" s="1">
        <v>2586.6999999999998</v>
      </c>
      <c r="P586" s="1">
        <v>37612.800000000003</v>
      </c>
      <c r="Q586" s="1">
        <v>39900</v>
      </c>
      <c r="R586" s="2">
        <v>44651</v>
      </c>
      <c r="S586" s="1">
        <v>69</v>
      </c>
      <c r="T586" s="1">
        <v>2</v>
      </c>
      <c r="U586" s="1">
        <v>64</v>
      </c>
      <c r="V586" s="1">
        <v>20.88</v>
      </c>
      <c r="W586" s="1">
        <v>388.8</v>
      </c>
      <c r="X586" s="1">
        <v>37.600000000000023</v>
      </c>
      <c r="Y586" s="1">
        <v>5725</v>
      </c>
      <c r="Z586" s="1">
        <v>2325</v>
      </c>
      <c r="AA586" s="1">
        <v>50</v>
      </c>
      <c r="AB586" s="1">
        <v>380.85</v>
      </c>
      <c r="AC586" s="1">
        <v>25</v>
      </c>
      <c r="AD586" s="1">
        <v>397.55</v>
      </c>
      <c r="AE586" s="1">
        <v>37612.800000000003</v>
      </c>
      <c r="AF586" s="1"/>
    </row>
    <row r="587" spans="2:32" x14ac:dyDescent="0.25">
      <c r="B587" s="1">
        <v>39900</v>
      </c>
      <c r="C587" s="2">
        <v>44616</v>
      </c>
      <c r="D587" s="1">
        <v>155</v>
      </c>
      <c r="E587" s="1">
        <v>-5</v>
      </c>
      <c r="F587" s="1">
        <v>9</v>
      </c>
      <c r="G587" s="1">
        <v>37.89</v>
      </c>
      <c r="H587" s="1">
        <v>2356.15</v>
      </c>
      <c r="I587" s="1">
        <v>-133.44999999999982</v>
      </c>
      <c r="J587" s="1">
        <v>8475</v>
      </c>
      <c r="K587" s="1">
        <v>7675</v>
      </c>
      <c r="L587" s="1">
        <v>500</v>
      </c>
      <c r="M587" s="1">
        <v>2294</v>
      </c>
      <c r="N587" s="1">
        <v>25</v>
      </c>
      <c r="O587" s="1">
        <v>2318.35</v>
      </c>
      <c r="P587" s="1">
        <v>37612.800000000003</v>
      </c>
      <c r="Q587" s="1">
        <v>39900</v>
      </c>
      <c r="R587" s="2">
        <v>44616</v>
      </c>
      <c r="S587" s="1">
        <v>5129</v>
      </c>
      <c r="T587" s="1">
        <v>2875</v>
      </c>
      <c r="U587" s="1">
        <v>77063</v>
      </c>
      <c r="V587" s="1">
        <v>24.35</v>
      </c>
      <c r="W587" s="1">
        <v>14.2</v>
      </c>
      <c r="X587" s="1">
        <v>-9.6000000000000014</v>
      </c>
      <c r="Y587" s="1">
        <v>80350</v>
      </c>
      <c r="Z587" s="1">
        <v>27075</v>
      </c>
      <c r="AA587" s="1">
        <v>75</v>
      </c>
      <c r="AB587" s="1">
        <v>14.1</v>
      </c>
      <c r="AC587" s="1">
        <v>75</v>
      </c>
      <c r="AD587" s="1">
        <v>14.15</v>
      </c>
      <c r="AE587" s="1">
        <v>37612.800000000003</v>
      </c>
      <c r="AF587" s="1"/>
    </row>
    <row r="588" spans="2:32" x14ac:dyDescent="0.25">
      <c r="B588" s="1">
        <v>39900</v>
      </c>
      <c r="C588" s="2">
        <v>44679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100</v>
      </c>
      <c r="K588" s="1">
        <v>1175</v>
      </c>
      <c r="L588" s="1">
        <v>100</v>
      </c>
      <c r="M588" s="1">
        <v>1851</v>
      </c>
      <c r="N588" s="1">
        <v>1175</v>
      </c>
      <c r="O588" s="1">
        <v>3559.45</v>
      </c>
      <c r="P588" s="1">
        <v>37612.800000000003</v>
      </c>
      <c r="Q588" s="1">
        <v>39900</v>
      </c>
      <c r="R588" s="2">
        <v>44679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37612.800000000003</v>
      </c>
      <c r="AF588" s="1"/>
    </row>
    <row r="589" spans="2:32" x14ac:dyDescent="0.25">
      <c r="B589" s="1">
        <v>40000</v>
      </c>
      <c r="C589" s="2">
        <v>44616</v>
      </c>
      <c r="D589" s="1">
        <v>4182</v>
      </c>
      <c r="E589" s="1">
        <v>130</v>
      </c>
      <c r="F589" s="1">
        <v>1136</v>
      </c>
      <c r="G589" s="1">
        <v>37.619999999999997</v>
      </c>
      <c r="H589" s="1">
        <v>2418.1999999999998</v>
      </c>
      <c r="I589" s="1">
        <v>-99.350000000000364</v>
      </c>
      <c r="J589" s="1">
        <v>14350</v>
      </c>
      <c r="K589" s="1">
        <v>13825</v>
      </c>
      <c r="L589" s="1">
        <v>100</v>
      </c>
      <c r="M589" s="1">
        <v>2397.15</v>
      </c>
      <c r="N589" s="1">
        <v>75</v>
      </c>
      <c r="O589" s="1">
        <v>2409.9</v>
      </c>
      <c r="P589" s="1">
        <v>37612.800000000003</v>
      </c>
      <c r="Q589" s="1">
        <v>40000</v>
      </c>
      <c r="R589" s="2">
        <v>44616</v>
      </c>
      <c r="S589" s="1">
        <v>65516</v>
      </c>
      <c r="T589" s="1">
        <v>16227</v>
      </c>
      <c r="U589" s="1">
        <v>438860</v>
      </c>
      <c r="V589" s="1">
        <v>24.58</v>
      </c>
      <c r="W589" s="1">
        <v>11.7</v>
      </c>
      <c r="X589" s="1">
        <v>-9.4499999999999993</v>
      </c>
      <c r="Y589" s="1">
        <v>141800</v>
      </c>
      <c r="Z589" s="1">
        <v>124475</v>
      </c>
      <c r="AA589" s="1">
        <v>25</v>
      </c>
      <c r="AB589" s="1">
        <v>11.65</v>
      </c>
      <c r="AC589" s="1">
        <v>250</v>
      </c>
      <c r="AD589" s="1">
        <v>11.7</v>
      </c>
      <c r="AE589" s="1">
        <v>37612.800000000003</v>
      </c>
      <c r="AF589" s="1"/>
    </row>
    <row r="590" spans="2:32" x14ac:dyDescent="0.25">
      <c r="B590" s="1">
        <v>40000</v>
      </c>
      <c r="C590" s="2">
        <v>44630</v>
      </c>
      <c r="D590" s="1">
        <v>3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3750</v>
      </c>
      <c r="K590" s="1">
        <v>2850</v>
      </c>
      <c r="L590" s="1">
        <v>300</v>
      </c>
      <c r="M590" s="1">
        <v>2213</v>
      </c>
      <c r="N590" s="1">
        <v>50</v>
      </c>
      <c r="O590" s="1">
        <v>2699.85</v>
      </c>
      <c r="P590" s="1">
        <v>37612.800000000003</v>
      </c>
      <c r="Q590" s="1">
        <v>40000</v>
      </c>
      <c r="R590" s="2">
        <v>44630</v>
      </c>
      <c r="S590" s="1">
        <v>323</v>
      </c>
      <c r="T590" s="1">
        <v>161</v>
      </c>
      <c r="U590" s="1">
        <v>394</v>
      </c>
      <c r="V590" s="1">
        <v>24.3</v>
      </c>
      <c r="W590" s="1">
        <v>188.95</v>
      </c>
      <c r="X590" s="1">
        <v>20.699999999999989</v>
      </c>
      <c r="Y590" s="1">
        <v>6150</v>
      </c>
      <c r="Z590" s="1">
        <v>2075</v>
      </c>
      <c r="AA590" s="1">
        <v>25</v>
      </c>
      <c r="AB590" s="1">
        <v>160.05000000000001</v>
      </c>
      <c r="AC590" s="1">
        <v>50</v>
      </c>
      <c r="AD590" s="1">
        <v>187.6</v>
      </c>
      <c r="AE590" s="1">
        <v>37612.800000000003</v>
      </c>
      <c r="AF590" s="1"/>
    </row>
    <row r="591" spans="2:32" x14ac:dyDescent="0.25">
      <c r="B591" s="1">
        <v>40000</v>
      </c>
      <c r="C591" s="2">
        <v>44637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75</v>
      </c>
      <c r="K591" s="1">
        <v>1250</v>
      </c>
      <c r="L591" s="1">
        <v>25</v>
      </c>
      <c r="M591" s="1">
        <v>2180.6</v>
      </c>
      <c r="N591" s="1">
        <v>25</v>
      </c>
      <c r="O591" s="1">
        <v>4614.7</v>
      </c>
      <c r="P591" s="1">
        <v>37612.800000000003</v>
      </c>
      <c r="Q591" s="1">
        <v>40000</v>
      </c>
      <c r="R591" s="2">
        <v>44637</v>
      </c>
      <c r="S591" s="1">
        <v>18</v>
      </c>
      <c r="T591" s="1">
        <v>1</v>
      </c>
      <c r="U591" s="1">
        <v>7</v>
      </c>
      <c r="V591" s="1">
        <v>22.55</v>
      </c>
      <c r="W591" s="1">
        <v>240</v>
      </c>
      <c r="X591" s="1">
        <v>-35</v>
      </c>
      <c r="Y591" s="1">
        <v>5450</v>
      </c>
      <c r="Z591" s="1">
        <v>2100</v>
      </c>
      <c r="AA591" s="1">
        <v>25</v>
      </c>
      <c r="AB591" s="1">
        <v>213.95</v>
      </c>
      <c r="AC591" s="1">
        <v>25</v>
      </c>
      <c r="AD591" s="1">
        <v>281.39999999999998</v>
      </c>
      <c r="AE591" s="1">
        <v>37612.800000000003</v>
      </c>
      <c r="AF591" s="1"/>
    </row>
    <row r="592" spans="2:32" x14ac:dyDescent="0.25">
      <c r="B592" s="1">
        <v>40000</v>
      </c>
      <c r="C592" s="2">
        <v>44644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37612.800000000003</v>
      </c>
      <c r="Q592" s="1">
        <v>40000</v>
      </c>
      <c r="R592" s="2">
        <v>44644</v>
      </c>
      <c r="S592" s="1">
        <v>31</v>
      </c>
      <c r="T592" s="1">
        <v>-1</v>
      </c>
      <c r="U592" s="1">
        <v>37</v>
      </c>
      <c r="V592" s="1">
        <v>21.33</v>
      </c>
      <c r="W592" s="1">
        <v>295</v>
      </c>
      <c r="X592" s="1">
        <v>36.600000000000023</v>
      </c>
      <c r="Y592" s="1">
        <v>4175</v>
      </c>
      <c r="Z592" s="1">
        <v>1100</v>
      </c>
      <c r="AA592" s="1">
        <v>50</v>
      </c>
      <c r="AB592" s="1">
        <v>295</v>
      </c>
      <c r="AC592" s="1">
        <v>25</v>
      </c>
      <c r="AD592" s="1">
        <v>299.95</v>
      </c>
      <c r="AE592" s="1">
        <v>37612.800000000003</v>
      </c>
      <c r="AF592" s="1"/>
    </row>
    <row r="593" spans="2:32" x14ac:dyDescent="0.25">
      <c r="B593" s="1">
        <v>40000</v>
      </c>
      <c r="C593" s="2">
        <v>44651</v>
      </c>
      <c r="D593" s="1">
        <v>906</v>
      </c>
      <c r="E593" s="1">
        <v>18</v>
      </c>
      <c r="F593" s="1">
        <v>216</v>
      </c>
      <c r="G593" s="1">
        <v>28.31</v>
      </c>
      <c r="H593" s="1">
        <v>2650</v>
      </c>
      <c r="I593" s="1">
        <v>-4.4000000000000909</v>
      </c>
      <c r="J593" s="1">
        <v>8625</v>
      </c>
      <c r="K593" s="1">
        <v>8950</v>
      </c>
      <c r="L593" s="1">
        <v>50</v>
      </c>
      <c r="M593" s="1">
        <v>2596.1</v>
      </c>
      <c r="N593" s="1">
        <v>25</v>
      </c>
      <c r="O593" s="1">
        <v>2630.85</v>
      </c>
      <c r="P593" s="1">
        <v>37612.800000000003</v>
      </c>
      <c r="Q593" s="1">
        <v>40000</v>
      </c>
      <c r="R593" s="2">
        <v>44651</v>
      </c>
      <c r="S593" s="1">
        <v>7383</v>
      </c>
      <c r="T593" s="1">
        <v>-159</v>
      </c>
      <c r="U593" s="1">
        <v>7308</v>
      </c>
      <c r="V593" s="1">
        <v>20.97</v>
      </c>
      <c r="W593" s="1">
        <v>363.1</v>
      </c>
      <c r="X593" s="1">
        <v>35.800000000000011</v>
      </c>
      <c r="Y593" s="1">
        <v>17750</v>
      </c>
      <c r="Z593" s="1">
        <v>29800</v>
      </c>
      <c r="AA593" s="1">
        <v>25</v>
      </c>
      <c r="AB593" s="1">
        <v>363.05</v>
      </c>
      <c r="AC593" s="1">
        <v>1100</v>
      </c>
      <c r="AD593" s="1">
        <v>363.1</v>
      </c>
      <c r="AE593" s="1">
        <v>37612.800000000003</v>
      </c>
      <c r="AF593" s="1"/>
    </row>
    <row r="594" spans="2:32" x14ac:dyDescent="0.25">
      <c r="B594" s="1">
        <v>40000</v>
      </c>
      <c r="C594" s="2">
        <v>44679</v>
      </c>
      <c r="D594" s="1">
        <v>69</v>
      </c>
      <c r="E594" s="1">
        <v>12</v>
      </c>
      <c r="F594" s="1">
        <v>21</v>
      </c>
      <c r="G594" s="1">
        <v>26.93</v>
      </c>
      <c r="H594" s="1">
        <v>2748.55</v>
      </c>
      <c r="I594" s="1">
        <v>164.95000000000027</v>
      </c>
      <c r="J594" s="1">
        <v>2525</v>
      </c>
      <c r="K594" s="1">
        <v>2700</v>
      </c>
      <c r="L594" s="1">
        <v>25</v>
      </c>
      <c r="M594" s="1">
        <v>2694.55</v>
      </c>
      <c r="N594" s="1">
        <v>25</v>
      </c>
      <c r="O594" s="1">
        <v>2764.4</v>
      </c>
      <c r="P594" s="1">
        <v>37612.800000000003</v>
      </c>
      <c r="Q594" s="1">
        <v>40000</v>
      </c>
      <c r="R594" s="2">
        <v>44679</v>
      </c>
      <c r="S594" s="1">
        <v>474</v>
      </c>
      <c r="T594" s="1">
        <v>15</v>
      </c>
      <c r="U594" s="1">
        <v>149</v>
      </c>
      <c r="V594" s="1">
        <v>20.260000000000002</v>
      </c>
      <c r="W594" s="1">
        <v>649.35</v>
      </c>
      <c r="X594" s="1">
        <v>50.75</v>
      </c>
      <c r="Y594" s="1">
        <v>9975</v>
      </c>
      <c r="Z594" s="1">
        <v>3275</v>
      </c>
      <c r="AA594" s="1">
        <v>25</v>
      </c>
      <c r="AB594" s="1">
        <v>643.25</v>
      </c>
      <c r="AC594" s="1">
        <v>25</v>
      </c>
      <c r="AD594" s="1">
        <v>657.4</v>
      </c>
      <c r="AE594" s="1">
        <v>37612.800000000003</v>
      </c>
      <c r="AF594" s="1"/>
    </row>
    <row r="595" spans="2:32" x14ac:dyDescent="0.25">
      <c r="B595" s="1">
        <v>40000</v>
      </c>
      <c r="C595" s="2">
        <v>44623</v>
      </c>
      <c r="D595" s="1">
        <v>4</v>
      </c>
      <c r="E595" s="1">
        <v>-2</v>
      </c>
      <c r="F595" s="1">
        <v>6</v>
      </c>
      <c r="G595" s="1">
        <v>25.36</v>
      </c>
      <c r="H595" s="1">
        <v>2410.6999999999998</v>
      </c>
      <c r="I595" s="1">
        <v>270.69999999999982</v>
      </c>
      <c r="J595" s="1">
        <v>3025</v>
      </c>
      <c r="K595" s="1">
        <v>3625</v>
      </c>
      <c r="L595" s="1">
        <v>600</v>
      </c>
      <c r="M595" s="1">
        <v>2399.3000000000002</v>
      </c>
      <c r="N595" s="1">
        <v>25</v>
      </c>
      <c r="O595" s="1">
        <v>2439.0500000000002</v>
      </c>
      <c r="P595" s="1">
        <v>37612.800000000003</v>
      </c>
      <c r="Q595" s="1">
        <v>40000</v>
      </c>
      <c r="R595" s="2">
        <v>44623</v>
      </c>
      <c r="S595" s="1">
        <v>2830</v>
      </c>
      <c r="T595" s="1">
        <v>1132</v>
      </c>
      <c r="U595" s="1">
        <v>16876</v>
      </c>
      <c r="V595" s="1">
        <v>23.81</v>
      </c>
      <c r="W595" s="1">
        <v>71.150000000000006</v>
      </c>
      <c r="X595" s="1">
        <v>-5.9499999999999886</v>
      </c>
      <c r="Y595" s="1">
        <v>36975</v>
      </c>
      <c r="Z595" s="1">
        <v>17975</v>
      </c>
      <c r="AA595" s="1">
        <v>25</v>
      </c>
      <c r="AB595" s="1">
        <v>71.150000000000006</v>
      </c>
      <c r="AC595" s="1">
        <v>200</v>
      </c>
      <c r="AD595" s="1">
        <v>71.349999999999994</v>
      </c>
      <c r="AE595" s="1">
        <v>37612.800000000003</v>
      </c>
      <c r="AF595" s="1"/>
    </row>
    <row r="596" spans="2:32" x14ac:dyDescent="0.25">
      <c r="B596" s="1">
        <v>40100</v>
      </c>
      <c r="C596" s="2">
        <v>44623</v>
      </c>
      <c r="D596" s="1">
        <v>1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2250</v>
      </c>
      <c r="K596" s="1">
        <v>2250</v>
      </c>
      <c r="L596" s="1">
        <v>450</v>
      </c>
      <c r="M596" s="1">
        <v>2300.9</v>
      </c>
      <c r="N596" s="1">
        <v>950</v>
      </c>
      <c r="O596" s="1">
        <v>2718.45</v>
      </c>
      <c r="P596" s="1">
        <v>37612.800000000003</v>
      </c>
      <c r="Q596" s="1">
        <v>40100</v>
      </c>
      <c r="R596" s="2">
        <v>44623</v>
      </c>
      <c r="S596" s="1">
        <v>187</v>
      </c>
      <c r="T596" s="1">
        <v>72</v>
      </c>
      <c r="U596" s="1">
        <v>670</v>
      </c>
      <c r="V596" s="1">
        <v>23.87</v>
      </c>
      <c r="W596" s="1">
        <v>69.95</v>
      </c>
      <c r="X596" s="1">
        <v>-2.4500000000000028</v>
      </c>
      <c r="Y596" s="1">
        <v>12275</v>
      </c>
      <c r="Z596" s="1">
        <v>2875</v>
      </c>
      <c r="AA596" s="1">
        <v>50</v>
      </c>
      <c r="AB596" s="1">
        <v>62.2</v>
      </c>
      <c r="AC596" s="1">
        <v>50</v>
      </c>
      <c r="AD596" s="1">
        <v>68.8</v>
      </c>
      <c r="AE596" s="1">
        <v>37612.800000000003</v>
      </c>
      <c r="AF596" s="1"/>
    </row>
    <row r="597" spans="2:32" x14ac:dyDescent="0.25">
      <c r="B597" s="1">
        <v>40100</v>
      </c>
      <c r="C597" s="2">
        <v>44630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2375</v>
      </c>
      <c r="K597" s="1">
        <v>2375</v>
      </c>
      <c r="L597" s="1">
        <v>1175</v>
      </c>
      <c r="M597" s="1">
        <v>2041.5</v>
      </c>
      <c r="N597" s="1">
        <v>1175</v>
      </c>
      <c r="O597" s="1">
        <v>3582.05</v>
      </c>
      <c r="P597" s="1">
        <v>37612.800000000003</v>
      </c>
      <c r="Q597" s="1">
        <v>40100</v>
      </c>
      <c r="R597" s="2">
        <v>44630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4700</v>
      </c>
      <c r="Z597" s="1">
        <v>1275</v>
      </c>
      <c r="AA597" s="1">
        <v>100</v>
      </c>
      <c r="AB597" s="1">
        <v>51</v>
      </c>
      <c r="AC597" s="1">
        <v>1200</v>
      </c>
      <c r="AD597" s="1">
        <v>384.25</v>
      </c>
      <c r="AE597" s="1">
        <v>37612.800000000003</v>
      </c>
      <c r="AF597" s="1"/>
    </row>
    <row r="598" spans="2:32" x14ac:dyDescent="0.25">
      <c r="B598" s="1">
        <v>0</v>
      </c>
      <c r="C598" s="2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40100</v>
      </c>
      <c r="R598" s="2">
        <v>44644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1325</v>
      </c>
      <c r="Z598" s="1">
        <v>125</v>
      </c>
      <c r="AA598" s="1">
        <v>100</v>
      </c>
      <c r="AB598" s="1">
        <v>71</v>
      </c>
      <c r="AC598" s="1">
        <v>25</v>
      </c>
      <c r="AD598" s="1">
        <v>598.9</v>
      </c>
      <c r="AE598" s="1">
        <v>37612.800000000003</v>
      </c>
      <c r="AF598" s="1"/>
    </row>
    <row r="599" spans="2:32" x14ac:dyDescent="0.25">
      <c r="B599" s="1">
        <v>40100</v>
      </c>
      <c r="C599" s="2">
        <v>44651</v>
      </c>
      <c r="D599" s="1">
        <v>1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4025</v>
      </c>
      <c r="K599" s="1">
        <v>3925</v>
      </c>
      <c r="L599" s="1">
        <v>775</v>
      </c>
      <c r="M599" s="1">
        <v>2298.25</v>
      </c>
      <c r="N599" s="1">
        <v>750</v>
      </c>
      <c r="O599" s="1">
        <v>2869.95</v>
      </c>
      <c r="P599" s="1">
        <v>37612.800000000003</v>
      </c>
      <c r="Q599" s="1">
        <v>40100</v>
      </c>
      <c r="R599" s="2">
        <v>44651</v>
      </c>
      <c r="S599" s="1">
        <v>31</v>
      </c>
      <c r="T599" s="1">
        <v>0</v>
      </c>
      <c r="U599" s="1">
        <v>47</v>
      </c>
      <c r="V599" s="1">
        <v>21.02</v>
      </c>
      <c r="W599" s="1">
        <v>344.1</v>
      </c>
      <c r="X599" s="1">
        <v>25.800000000000011</v>
      </c>
      <c r="Y599" s="1">
        <v>5775</v>
      </c>
      <c r="Z599" s="1">
        <v>2925</v>
      </c>
      <c r="AA599" s="1">
        <v>25</v>
      </c>
      <c r="AB599" s="1">
        <v>338.1</v>
      </c>
      <c r="AC599" s="1">
        <v>550</v>
      </c>
      <c r="AD599" s="1">
        <v>344.1</v>
      </c>
      <c r="AE599" s="1">
        <v>37612.800000000003</v>
      </c>
      <c r="AF599" s="1"/>
    </row>
    <row r="600" spans="2:32" x14ac:dyDescent="0.25">
      <c r="B600" s="1">
        <v>40100</v>
      </c>
      <c r="C600" s="2">
        <v>44679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100</v>
      </c>
      <c r="K600" s="1">
        <v>1175</v>
      </c>
      <c r="L600" s="1">
        <v>100</v>
      </c>
      <c r="M600" s="1">
        <v>2001</v>
      </c>
      <c r="N600" s="1">
        <v>1175</v>
      </c>
      <c r="O600" s="1">
        <v>3389.9</v>
      </c>
      <c r="P600" s="1">
        <v>37612.800000000003</v>
      </c>
      <c r="Q600" s="1">
        <v>0</v>
      </c>
      <c r="R600" s="2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/>
    </row>
    <row r="601" spans="2:32" x14ac:dyDescent="0.25">
      <c r="B601" s="1">
        <v>40100</v>
      </c>
      <c r="C601" s="2">
        <v>44616</v>
      </c>
      <c r="D601" s="1">
        <v>32</v>
      </c>
      <c r="E601" s="1">
        <v>1</v>
      </c>
      <c r="F601" s="1">
        <v>5</v>
      </c>
      <c r="G601" s="1">
        <v>37.64</v>
      </c>
      <c r="H601" s="1">
        <v>2533.4</v>
      </c>
      <c r="I601" s="1">
        <v>529.15000000000009</v>
      </c>
      <c r="J601" s="1">
        <v>6425</v>
      </c>
      <c r="K601" s="1">
        <v>6425</v>
      </c>
      <c r="L601" s="1">
        <v>650</v>
      </c>
      <c r="M601" s="1">
        <v>2471.6</v>
      </c>
      <c r="N601" s="1">
        <v>1175</v>
      </c>
      <c r="O601" s="1">
        <v>2536.4</v>
      </c>
      <c r="P601" s="1">
        <v>37612.800000000003</v>
      </c>
      <c r="Q601" s="1">
        <v>40100</v>
      </c>
      <c r="R601" s="2">
        <v>44616</v>
      </c>
      <c r="S601" s="1">
        <v>4906</v>
      </c>
      <c r="T601" s="1">
        <v>1560</v>
      </c>
      <c r="U601" s="1">
        <v>62762</v>
      </c>
      <c r="V601" s="1">
        <v>25.06</v>
      </c>
      <c r="W601" s="1">
        <v>11.1</v>
      </c>
      <c r="X601" s="1">
        <v>-8.5499999999999989</v>
      </c>
      <c r="Y601" s="1">
        <v>70475</v>
      </c>
      <c r="Z601" s="1">
        <v>23025</v>
      </c>
      <c r="AA601" s="1">
        <v>300</v>
      </c>
      <c r="AB601" s="1">
        <v>11.1</v>
      </c>
      <c r="AC601" s="1">
        <v>25</v>
      </c>
      <c r="AD601" s="1">
        <v>11.2</v>
      </c>
      <c r="AE601" s="1">
        <v>37612.800000000003</v>
      </c>
      <c r="AF601" s="1"/>
    </row>
    <row r="602" spans="2:32" x14ac:dyDescent="0.25">
      <c r="B602" s="1">
        <v>40100</v>
      </c>
      <c r="C602" s="2">
        <v>44637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1175</v>
      </c>
      <c r="L602" s="1">
        <v>0</v>
      </c>
      <c r="M602" s="1">
        <v>0</v>
      </c>
      <c r="N602" s="1">
        <v>1175</v>
      </c>
      <c r="O602" s="1">
        <v>4545.3</v>
      </c>
      <c r="P602" s="1">
        <v>37612.800000000003</v>
      </c>
      <c r="Q602" s="1">
        <v>40100</v>
      </c>
      <c r="R602" s="2">
        <v>44637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2325</v>
      </c>
      <c r="Z602" s="1">
        <v>1200</v>
      </c>
      <c r="AA602" s="1">
        <v>100</v>
      </c>
      <c r="AB602" s="1">
        <v>71</v>
      </c>
      <c r="AC602" s="1">
        <v>1200</v>
      </c>
      <c r="AD602" s="1">
        <v>531.70000000000005</v>
      </c>
      <c r="AE602" s="1">
        <v>37612.800000000003</v>
      </c>
      <c r="AF602" s="1"/>
    </row>
    <row r="603" spans="2:32" x14ac:dyDescent="0.25">
      <c r="B603" s="1">
        <v>40200</v>
      </c>
      <c r="C603" s="2">
        <v>44623</v>
      </c>
      <c r="D603" s="1">
        <v>0</v>
      </c>
      <c r="E603" s="1">
        <v>0</v>
      </c>
      <c r="F603" s="1">
        <v>0</v>
      </c>
      <c r="G603" s="1">
        <v>34.11</v>
      </c>
      <c r="H603" s="1">
        <v>2684.85</v>
      </c>
      <c r="I603" s="1">
        <v>-1469.2000000000005</v>
      </c>
      <c r="J603" s="1">
        <v>2650</v>
      </c>
      <c r="K603" s="1">
        <v>2650</v>
      </c>
      <c r="L603" s="1">
        <v>775</v>
      </c>
      <c r="M603" s="1">
        <v>2520</v>
      </c>
      <c r="N603" s="1">
        <v>525</v>
      </c>
      <c r="O603" s="1">
        <v>2759.35</v>
      </c>
      <c r="P603" s="1">
        <v>37612.800000000003</v>
      </c>
      <c r="Q603" s="1">
        <v>40200</v>
      </c>
      <c r="R603" s="2">
        <v>44623</v>
      </c>
      <c r="S603" s="1">
        <v>15</v>
      </c>
      <c r="T603" s="1">
        <v>15</v>
      </c>
      <c r="U603" s="1">
        <v>66</v>
      </c>
      <c r="V603" s="1">
        <v>23.86</v>
      </c>
      <c r="W603" s="1">
        <v>62</v>
      </c>
      <c r="X603" s="1">
        <v>-578.85</v>
      </c>
      <c r="Y603" s="1">
        <v>10075</v>
      </c>
      <c r="Z603" s="1">
        <v>2075</v>
      </c>
      <c r="AA603" s="1">
        <v>75</v>
      </c>
      <c r="AB603" s="1">
        <v>55.3</v>
      </c>
      <c r="AC603" s="1">
        <v>50</v>
      </c>
      <c r="AD603" s="1">
        <v>63.4</v>
      </c>
      <c r="AE603" s="1">
        <v>37612.800000000003</v>
      </c>
      <c r="AF603" s="1"/>
    </row>
    <row r="604" spans="2:32" x14ac:dyDescent="0.25">
      <c r="B604" s="1">
        <v>40200</v>
      </c>
      <c r="C604" s="2">
        <v>44637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1175</v>
      </c>
      <c r="L604" s="1">
        <v>0</v>
      </c>
      <c r="M604" s="1">
        <v>0</v>
      </c>
      <c r="N604" s="1">
        <v>1175</v>
      </c>
      <c r="O604" s="1">
        <v>4807.8500000000004</v>
      </c>
      <c r="P604" s="1">
        <v>37612.800000000003</v>
      </c>
      <c r="Q604" s="1">
        <v>40200</v>
      </c>
      <c r="R604" s="2">
        <v>44637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2275</v>
      </c>
      <c r="Z604" s="1">
        <v>1200</v>
      </c>
      <c r="AA604" s="1">
        <v>100</v>
      </c>
      <c r="AB604" s="1">
        <v>51</v>
      </c>
      <c r="AC604" s="1">
        <v>1200</v>
      </c>
      <c r="AD604" s="1">
        <v>653.35</v>
      </c>
      <c r="AE604" s="1">
        <v>37612.800000000003</v>
      </c>
      <c r="AF604" s="1"/>
    </row>
    <row r="605" spans="2:32" x14ac:dyDescent="0.25">
      <c r="B605" s="1">
        <v>0</v>
      </c>
      <c r="C605" s="2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40200</v>
      </c>
      <c r="R605" s="2">
        <v>44644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2175</v>
      </c>
      <c r="Z605" s="1">
        <v>0</v>
      </c>
      <c r="AA605" s="1">
        <v>1000</v>
      </c>
      <c r="AB605" s="1">
        <v>13.1</v>
      </c>
      <c r="AC605" s="1">
        <v>0</v>
      </c>
      <c r="AD605" s="1">
        <v>0</v>
      </c>
      <c r="AE605" s="1">
        <v>37612.800000000003</v>
      </c>
      <c r="AF605" s="1"/>
    </row>
    <row r="606" spans="2:32" x14ac:dyDescent="0.25">
      <c r="B606" s="1">
        <v>40200</v>
      </c>
      <c r="C606" s="2">
        <v>44651</v>
      </c>
      <c r="D606" s="1">
        <v>1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4475</v>
      </c>
      <c r="K606" s="1">
        <v>4050</v>
      </c>
      <c r="L606" s="1">
        <v>825</v>
      </c>
      <c r="M606" s="1">
        <v>2573.75</v>
      </c>
      <c r="N606" s="1">
        <v>425</v>
      </c>
      <c r="O606" s="1">
        <v>3021.15</v>
      </c>
      <c r="P606" s="1">
        <v>37612.800000000003</v>
      </c>
      <c r="Q606" s="1">
        <v>40200</v>
      </c>
      <c r="R606" s="2">
        <v>44651</v>
      </c>
      <c r="S606" s="1">
        <v>37</v>
      </c>
      <c r="T606" s="1">
        <v>-9</v>
      </c>
      <c r="U606" s="1">
        <v>29</v>
      </c>
      <c r="V606" s="1">
        <v>21.15</v>
      </c>
      <c r="W606" s="1">
        <v>334.6</v>
      </c>
      <c r="X606" s="1">
        <v>38.350000000000023</v>
      </c>
      <c r="Y606" s="1">
        <v>5625</v>
      </c>
      <c r="Z606" s="1">
        <v>2325</v>
      </c>
      <c r="AA606" s="1">
        <v>25</v>
      </c>
      <c r="AB606" s="1">
        <v>318.89999999999998</v>
      </c>
      <c r="AC606" s="1">
        <v>25</v>
      </c>
      <c r="AD606" s="1">
        <v>338.3</v>
      </c>
      <c r="AE606" s="1">
        <v>37612.800000000003</v>
      </c>
      <c r="AF606" s="1"/>
    </row>
    <row r="607" spans="2:32" x14ac:dyDescent="0.25">
      <c r="B607" s="1">
        <v>40200</v>
      </c>
      <c r="C607" s="2">
        <v>44679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100</v>
      </c>
      <c r="K607" s="1">
        <v>1175</v>
      </c>
      <c r="L607" s="1">
        <v>100</v>
      </c>
      <c r="M607" s="1">
        <v>2101</v>
      </c>
      <c r="N607" s="1">
        <v>1175</v>
      </c>
      <c r="O607" s="1">
        <v>3570.4</v>
      </c>
      <c r="P607" s="1">
        <v>37612.800000000003</v>
      </c>
      <c r="Q607" s="1">
        <v>0</v>
      </c>
      <c r="R607" s="2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/>
    </row>
    <row r="608" spans="2:32" x14ac:dyDescent="0.25">
      <c r="B608" s="1">
        <v>40200</v>
      </c>
      <c r="C608" s="2">
        <v>44616</v>
      </c>
      <c r="D608" s="1">
        <v>51</v>
      </c>
      <c r="E608" s="1">
        <v>3</v>
      </c>
      <c r="F608" s="1">
        <v>23</v>
      </c>
      <c r="G608" s="1">
        <v>45.74</v>
      </c>
      <c r="H608" s="1">
        <v>2700</v>
      </c>
      <c r="I608" s="1">
        <v>10</v>
      </c>
      <c r="J608" s="1">
        <v>6425</v>
      </c>
      <c r="K608" s="1">
        <v>6475</v>
      </c>
      <c r="L608" s="1">
        <v>100</v>
      </c>
      <c r="M608" s="1">
        <v>2560.1</v>
      </c>
      <c r="N608" s="1">
        <v>50</v>
      </c>
      <c r="O608" s="1">
        <v>2670</v>
      </c>
      <c r="P608" s="1">
        <v>37612.800000000003</v>
      </c>
      <c r="Q608" s="1">
        <v>40200</v>
      </c>
      <c r="R608" s="2">
        <v>44616</v>
      </c>
      <c r="S608" s="1">
        <v>5652</v>
      </c>
      <c r="T608" s="1">
        <v>2668</v>
      </c>
      <c r="U608" s="1">
        <v>55200</v>
      </c>
      <c r="V608" s="1">
        <v>25.46</v>
      </c>
      <c r="W608" s="1">
        <v>9.8000000000000007</v>
      </c>
      <c r="X608" s="1">
        <v>-8.3000000000000007</v>
      </c>
      <c r="Y608" s="1">
        <v>78900</v>
      </c>
      <c r="Z608" s="1">
        <v>15900</v>
      </c>
      <c r="AA608" s="1">
        <v>250</v>
      </c>
      <c r="AB608" s="1">
        <v>9.65</v>
      </c>
      <c r="AC608" s="1">
        <v>100</v>
      </c>
      <c r="AD608" s="1">
        <v>9.8000000000000007</v>
      </c>
      <c r="AE608" s="1">
        <v>37612.800000000003</v>
      </c>
      <c r="AF608" s="1"/>
    </row>
    <row r="609" spans="2:32" x14ac:dyDescent="0.25">
      <c r="B609" s="1">
        <v>40200</v>
      </c>
      <c r="C609" s="2">
        <v>44630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2400</v>
      </c>
      <c r="K609" s="1">
        <v>2400</v>
      </c>
      <c r="L609" s="1">
        <v>25</v>
      </c>
      <c r="M609" s="1">
        <v>2300.6</v>
      </c>
      <c r="N609" s="1">
        <v>25</v>
      </c>
      <c r="O609" s="1">
        <v>4456.3500000000004</v>
      </c>
      <c r="P609" s="1">
        <v>37612.800000000003</v>
      </c>
      <c r="Q609" s="1">
        <v>40200</v>
      </c>
      <c r="R609" s="2">
        <v>44630</v>
      </c>
      <c r="S609" s="1">
        <v>15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5675</v>
      </c>
      <c r="Z609" s="1">
        <v>2475</v>
      </c>
      <c r="AA609" s="1">
        <v>1275</v>
      </c>
      <c r="AB609" s="1">
        <v>51.1</v>
      </c>
      <c r="AC609" s="1">
        <v>25</v>
      </c>
      <c r="AD609" s="1">
        <v>325.05</v>
      </c>
      <c r="AE609" s="1">
        <v>37612.800000000003</v>
      </c>
      <c r="AF609" s="1"/>
    </row>
    <row r="610" spans="2:32" x14ac:dyDescent="0.25">
      <c r="B610" s="1">
        <v>40300</v>
      </c>
      <c r="C610" s="2">
        <v>44623</v>
      </c>
      <c r="D610" s="1">
        <v>1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2250</v>
      </c>
      <c r="K610" s="1">
        <v>2250</v>
      </c>
      <c r="L610" s="1">
        <v>450</v>
      </c>
      <c r="M610" s="1">
        <v>2491.6</v>
      </c>
      <c r="N610" s="1">
        <v>950</v>
      </c>
      <c r="O610" s="1">
        <v>2893.35</v>
      </c>
      <c r="P610" s="1">
        <v>37612.800000000003</v>
      </c>
      <c r="Q610" s="1">
        <v>40300</v>
      </c>
      <c r="R610" s="2">
        <v>44623</v>
      </c>
      <c r="S610" s="1">
        <v>36</v>
      </c>
      <c r="T610" s="1">
        <v>28</v>
      </c>
      <c r="U610" s="1">
        <v>206</v>
      </c>
      <c r="V610" s="1">
        <v>23.96</v>
      </c>
      <c r="W610" s="1">
        <v>47.1</v>
      </c>
      <c r="X610" s="1">
        <v>-21.949999999999996</v>
      </c>
      <c r="Y610" s="1">
        <v>9650</v>
      </c>
      <c r="Z610" s="1">
        <v>2425</v>
      </c>
      <c r="AA610" s="1">
        <v>50</v>
      </c>
      <c r="AB610" s="1">
        <v>48.25</v>
      </c>
      <c r="AC610" s="1">
        <v>50</v>
      </c>
      <c r="AD610" s="1">
        <v>53.3</v>
      </c>
      <c r="AE610" s="1">
        <v>37612.800000000003</v>
      </c>
      <c r="AF610" s="1"/>
    </row>
    <row r="611" spans="2:32" x14ac:dyDescent="0.25">
      <c r="B611" s="1">
        <v>40300</v>
      </c>
      <c r="C611" s="2">
        <v>44630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2375</v>
      </c>
      <c r="K611" s="1">
        <v>2375</v>
      </c>
      <c r="L611" s="1">
        <v>1175</v>
      </c>
      <c r="M611" s="1">
        <v>2382.1999999999998</v>
      </c>
      <c r="N611" s="1">
        <v>1175</v>
      </c>
      <c r="O611" s="1">
        <v>3940.35</v>
      </c>
      <c r="P611" s="1">
        <v>37612.800000000003</v>
      </c>
      <c r="Q611" s="1">
        <v>40300</v>
      </c>
      <c r="R611" s="2">
        <v>44630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3375</v>
      </c>
      <c r="Z611" s="1">
        <v>2425</v>
      </c>
      <c r="AA611" s="1">
        <v>1000</v>
      </c>
      <c r="AB611" s="1">
        <v>6</v>
      </c>
      <c r="AC611" s="1">
        <v>1175</v>
      </c>
      <c r="AD611" s="1">
        <v>362.1</v>
      </c>
      <c r="AE611" s="1">
        <v>37612.800000000003</v>
      </c>
      <c r="AF611" s="1"/>
    </row>
    <row r="612" spans="2:32" x14ac:dyDescent="0.25">
      <c r="B612" s="1">
        <v>40300</v>
      </c>
      <c r="C612" s="2">
        <v>44637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1175</v>
      </c>
      <c r="L612" s="1">
        <v>0</v>
      </c>
      <c r="M612" s="1">
        <v>0</v>
      </c>
      <c r="N612" s="1">
        <v>1175</v>
      </c>
      <c r="O612" s="1">
        <v>4745.6499999999996</v>
      </c>
      <c r="P612" s="1">
        <v>37612.800000000003</v>
      </c>
      <c r="Q612" s="1">
        <v>40300</v>
      </c>
      <c r="R612" s="2">
        <v>44637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2275</v>
      </c>
      <c r="Z612" s="1">
        <v>1175</v>
      </c>
      <c r="AA612" s="1">
        <v>100</v>
      </c>
      <c r="AB612" s="1">
        <v>51</v>
      </c>
      <c r="AC612" s="1">
        <v>1175</v>
      </c>
      <c r="AD612" s="1">
        <v>512.65</v>
      </c>
      <c r="AE612" s="1">
        <v>37612.800000000003</v>
      </c>
      <c r="AF612" s="1"/>
    </row>
    <row r="613" spans="2:32" x14ac:dyDescent="0.25">
      <c r="B613" s="1">
        <v>0</v>
      </c>
      <c r="C613" s="2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40300</v>
      </c>
      <c r="R613" s="2">
        <v>44644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2175</v>
      </c>
      <c r="Z613" s="1">
        <v>0</v>
      </c>
      <c r="AA613" s="1">
        <v>1000</v>
      </c>
      <c r="AB613" s="1">
        <v>13.1</v>
      </c>
      <c r="AC613" s="1">
        <v>0</v>
      </c>
      <c r="AD613" s="1">
        <v>0</v>
      </c>
      <c r="AE613" s="1">
        <v>37612.800000000003</v>
      </c>
      <c r="AF613" s="1"/>
    </row>
    <row r="614" spans="2:32" x14ac:dyDescent="0.25">
      <c r="B614" s="1">
        <v>40300</v>
      </c>
      <c r="C614" s="2">
        <v>44651</v>
      </c>
      <c r="D614" s="1">
        <v>3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3900</v>
      </c>
      <c r="K614" s="1">
        <v>3375</v>
      </c>
      <c r="L614" s="1">
        <v>775</v>
      </c>
      <c r="M614" s="1">
        <v>2572.65</v>
      </c>
      <c r="N614" s="1">
        <v>625</v>
      </c>
      <c r="O614" s="1">
        <v>3198.1</v>
      </c>
      <c r="P614" s="1">
        <v>37612.800000000003</v>
      </c>
      <c r="Q614" s="1">
        <v>40300</v>
      </c>
      <c r="R614" s="2">
        <v>44651</v>
      </c>
      <c r="S614" s="1">
        <v>17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7250</v>
      </c>
      <c r="Z614" s="1">
        <v>2325</v>
      </c>
      <c r="AA614" s="1">
        <v>25</v>
      </c>
      <c r="AB614" s="1">
        <v>291.25</v>
      </c>
      <c r="AC614" s="1">
        <v>25</v>
      </c>
      <c r="AD614" s="1">
        <v>313.95</v>
      </c>
      <c r="AE614" s="1">
        <v>37612.800000000003</v>
      </c>
      <c r="AF614" s="1"/>
    </row>
    <row r="615" spans="2:32" x14ac:dyDescent="0.25">
      <c r="B615" s="1">
        <v>40300</v>
      </c>
      <c r="C615" s="2">
        <v>44616</v>
      </c>
      <c r="D615" s="1">
        <v>41</v>
      </c>
      <c r="E615" s="1">
        <v>0</v>
      </c>
      <c r="F615" s="1">
        <v>1</v>
      </c>
      <c r="G615" s="1">
        <v>0</v>
      </c>
      <c r="H615" s="1">
        <v>2543.35</v>
      </c>
      <c r="I615" s="1">
        <v>43.349999999999909</v>
      </c>
      <c r="J615" s="1">
        <v>5775</v>
      </c>
      <c r="K615" s="1">
        <v>5850</v>
      </c>
      <c r="L615" s="1">
        <v>50</v>
      </c>
      <c r="M615" s="1">
        <v>2662.05</v>
      </c>
      <c r="N615" s="1">
        <v>575</v>
      </c>
      <c r="O615" s="1">
        <v>2733.3</v>
      </c>
      <c r="P615" s="1">
        <v>37612.800000000003</v>
      </c>
      <c r="Q615" s="1">
        <v>40300</v>
      </c>
      <c r="R615" s="2">
        <v>44616</v>
      </c>
      <c r="S615" s="1">
        <v>12428</v>
      </c>
      <c r="T615" s="1">
        <v>-875</v>
      </c>
      <c r="U615" s="1">
        <v>78100</v>
      </c>
      <c r="V615" s="1">
        <v>25.88</v>
      </c>
      <c r="W615" s="1">
        <v>8.85</v>
      </c>
      <c r="X615" s="1">
        <v>-8.2500000000000018</v>
      </c>
      <c r="Y615" s="1">
        <v>64375</v>
      </c>
      <c r="Z615" s="1">
        <v>9300</v>
      </c>
      <c r="AA615" s="1">
        <v>50</v>
      </c>
      <c r="AB615" s="1">
        <v>8.8000000000000007</v>
      </c>
      <c r="AC615" s="1">
        <v>100</v>
      </c>
      <c r="AD615" s="1">
        <v>8.9</v>
      </c>
      <c r="AE615" s="1">
        <v>37612.800000000003</v>
      </c>
      <c r="AF615" s="1"/>
    </row>
    <row r="616" spans="2:32" x14ac:dyDescent="0.25">
      <c r="B616" s="1">
        <v>40300</v>
      </c>
      <c r="C616" s="2">
        <v>44679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1300</v>
      </c>
      <c r="K616" s="1">
        <v>1175</v>
      </c>
      <c r="L616" s="1">
        <v>100</v>
      </c>
      <c r="M616" s="1">
        <v>2201</v>
      </c>
      <c r="N616" s="1">
        <v>1175</v>
      </c>
      <c r="O616" s="1">
        <v>3600.15</v>
      </c>
      <c r="P616" s="1">
        <v>37612.800000000003</v>
      </c>
      <c r="Q616" s="1">
        <v>0</v>
      </c>
      <c r="R616" s="2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/>
    </row>
    <row r="617" spans="2:32" x14ac:dyDescent="0.25">
      <c r="B617" s="1">
        <v>40400</v>
      </c>
      <c r="C617" s="2">
        <v>44616</v>
      </c>
      <c r="D617" s="1">
        <v>19</v>
      </c>
      <c r="E617" s="1">
        <v>-1</v>
      </c>
      <c r="F617" s="1">
        <v>12</v>
      </c>
      <c r="G617" s="1">
        <v>23.75</v>
      </c>
      <c r="H617" s="1">
        <v>2823.45</v>
      </c>
      <c r="I617" s="1">
        <v>-228.55000000000015</v>
      </c>
      <c r="J617" s="1">
        <v>5575</v>
      </c>
      <c r="K617" s="1">
        <v>5750</v>
      </c>
      <c r="L617" s="1">
        <v>25</v>
      </c>
      <c r="M617" s="1">
        <v>2743.3</v>
      </c>
      <c r="N617" s="1">
        <v>50</v>
      </c>
      <c r="O617" s="1">
        <v>2871</v>
      </c>
      <c r="P617" s="1">
        <v>37612.800000000003</v>
      </c>
      <c r="Q617" s="1">
        <v>40400</v>
      </c>
      <c r="R617" s="2">
        <v>44616</v>
      </c>
      <c r="S617" s="1">
        <v>2844</v>
      </c>
      <c r="T617" s="1">
        <v>193</v>
      </c>
      <c r="U617" s="1">
        <v>36633</v>
      </c>
      <c r="V617" s="1">
        <v>26.19</v>
      </c>
      <c r="W617" s="1">
        <v>7.8</v>
      </c>
      <c r="X617" s="1">
        <v>-7.6000000000000005</v>
      </c>
      <c r="Y617" s="1">
        <v>68350</v>
      </c>
      <c r="Z617" s="1">
        <v>9950</v>
      </c>
      <c r="AA617" s="1">
        <v>50</v>
      </c>
      <c r="AB617" s="1">
        <v>7.8</v>
      </c>
      <c r="AC617" s="1">
        <v>300</v>
      </c>
      <c r="AD617" s="1">
        <v>7.85</v>
      </c>
      <c r="AE617" s="1">
        <v>37612.800000000003</v>
      </c>
      <c r="AF617" s="1"/>
    </row>
    <row r="618" spans="2:32" x14ac:dyDescent="0.25">
      <c r="B618" s="1">
        <v>40400</v>
      </c>
      <c r="C618" s="2">
        <v>44630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2375</v>
      </c>
      <c r="K618" s="1">
        <v>2375</v>
      </c>
      <c r="L618" s="1">
        <v>1175</v>
      </c>
      <c r="M618" s="1">
        <v>2467.3000000000002</v>
      </c>
      <c r="N618" s="1">
        <v>1175</v>
      </c>
      <c r="O618" s="1">
        <v>4140.3999999999996</v>
      </c>
      <c r="P618" s="1">
        <v>37612.800000000003</v>
      </c>
      <c r="Q618" s="1">
        <v>40400</v>
      </c>
      <c r="R618" s="2">
        <v>44630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3375</v>
      </c>
      <c r="Z618" s="1">
        <v>2425</v>
      </c>
      <c r="AA618" s="1">
        <v>1000</v>
      </c>
      <c r="AB618" s="1">
        <v>6</v>
      </c>
      <c r="AC618" s="1">
        <v>25</v>
      </c>
      <c r="AD618" s="1">
        <v>326.60000000000002</v>
      </c>
      <c r="AE618" s="1">
        <v>37612.800000000003</v>
      </c>
      <c r="AF618" s="1"/>
    </row>
    <row r="619" spans="2:32" x14ac:dyDescent="0.25">
      <c r="B619" s="1">
        <v>40400</v>
      </c>
      <c r="C619" s="2">
        <v>44637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1175</v>
      </c>
      <c r="L619" s="1">
        <v>0</v>
      </c>
      <c r="M619" s="1">
        <v>0</v>
      </c>
      <c r="N619" s="1">
        <v>1175</v>
      </c>
      <c r="O619" s="1">
        <v>4830.6499999999996</v>
      </c>
      <c r="P619" s="1">
        <v>37612.800000000003</v>
      </c>
      <c r="Q619" s="1">
        <v>40400</v>
      </c>
      <c r="R619" s="2">
        <v>44637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2275</v>
      </c>
      <c r="Z619" s="1">
        <v>2350</v>
      </c>
      <c r="AA619" s="1">
        <v>100</v>
      </c>
      <c r="AB619" s="1">
        <v>51</v>
      </c>
      <c r="AC619" s="1">
        <v>1175</v>
      </c>
      <c r="AD619" s="1">
        <v>471.65</v>
      </c>
      <c r="AE619" s="1">
        <v>37612.800000000003</v>
      </c>
      <c r="AF619" s="1"/>
    </row>
    <row r="620" spans="2:32" x14ac:dyDescent="0.25">
      <c r="B620" s="1">
        <v>0</v>
      </c>
      <c r="C620" s="2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40400</v>
      </c>
      <c r="R620" s="2">
        <v>44644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2175</v>
      </c>
      <c r="Z620" s="1">
        <v>0</v>
      </c>
      <c r="AA620" s="1">
        <v>1000</v>
      </c>
      <c r="AB620" s="1">
        <v>13.1</v>
      </c>
      <c r="AC620" s="1">
        <v>0</v>
      </c>
      <c r="AD620" s="1">
        <v>0</v>
      </c>
      <c r="AE620" s="1">
        <v>37612.800000000003</v>
      </c>
      <c r="AF620" s="1"/>
    </row>
    <row r="621" spans="2:32" x14ac:dyDescent="0.25">
      <c r="B621" s="1">
        <v>40400</v>
      </c>
      <c r="C621" s="2">
        <v>44651</v>
      </c>
      <c r="D621" s="1">
        <v>5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4000</v>
      </c>
      <c r="K621" s="1">
        <v>3200</v>
      </c>
      <c r="L621" s="1">
        <v>875</v>
      </c>
      <c r="M621" s="1">
        <v>2567.9</v>
      </c>
      <c r="N621" s="1">
        <v>650</v>
      </c>
      <c r="O621" s="1">
        <v>3246.45</v>
      </c>
      <c r="P621" s="1">
        <v>37612.800000000003</v>
      </c>
      <c r="Q621" s="1">
        <v>40400</v>
      </c>
      <c r="R621" s="2">
        <v>44651</v>
      </c>
      <c r="S621" s="1">
        <v>10</v>
      </c>
      <c r="T621" s="1">
        <v>1</v>
      </c>
      <c r="U621" s="1">
        <v>6</v>
      </c>
      <c r="V621" s="1">
        <v>21.16</v>
      </c>
      <c r="W621" s="1">
        <v>296.5</v>
      </c>
      <c r="X621" s="1">
        <v>30.699999999999989</v>
      </c>
      <c r="Y621" s="1">
        <v>5600</v>
      </c>
      <c r="Z621" s="1">
        <v>2325</v>
      </c>
      <c r="AA621" s="1">
        <v>25</v>
      </c>
      <c r="AB621" s="1">
        <v>268.75</v>
      </c>
      <c r="AC621" s="1">
        <v>25</v>
      </c>
      <c r="AD621" s="1">
        <v>294.45</v>
      </c>
      <c r="AE621" s="1">
        <v>37612.800000000003</v>
      </c>
      <c r="AF621" s="1"/>
    </row>
    <row r="622" spans="2:32" x14ac:dyDescent="0.25">
      <c r="B622" s="1">
        <v>40400</v>
      </c>
      <c r="C622" s="2">
        <v>44679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2475</v>
      </c>
      <c r="K622" s="1">
        <v>1175</v>
      </c>
      <c r="L622" s="1">
        <v>1175</v>
      </c>
      <c r="M622" s="1">
        <v>2340.4</v>
      </c>
      <c r="N622" s="1">
        <v>1175</v>
      </c>
      <c r="O622" s="1">
        <v>3710.4</v>
      </c>
      <c r="P622" s="1">
        <v>37612.800000000003</v>
      </c>
      <c r="Q622" s="1">
        <v>0</v>
      </c>
      <c r="R622" s="2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/>
    </row>
    <row r="623" spans="2:32" x14ac:dyDescent="0.25">
      <c r="B623" s="1">
        <v>40400</v>
      </c>
      <c r="C623" s="2">
        <v>44623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2075</v>
      </c>
      <c r="K623" s="1">
        <v>2075</v>
      </c>
      <c r="L623" s="1">
        <v>400</v>
      </c>
      <c r="M623" s="1">
        <v>2560.75</v>
      </c>
      <c r="N623" s="1">
        <v>400</v>
      </c>
      <c r="O623" s="1">
        <v>2969.5</v>
      </c>
      <c r="P623" s="1">
        <v>37612.800000000003</v>
      </c>
      <c r="Q623" s="1">
        <v>40400</v>
      </c>
      <c r="R623" s="2">
        <v>44623</v>
      </c>
      <c r="S623" s="1">
        <v>9</v>
      </c>
      <c r="T623" s="1">
        <v>9</v>
      </c>
      <c r="U623" s="1">
        <v>48</v>
      </c>
      <c r="V623" s="1">
        <v>24.16</v>
      </c>
      <c r="W623" s="1">
        <v>45.7</v>
      </c>
      <c r="X623" s="1">
        <v>-554.15</v>
      </c>
      <c r="Y623" s="1">
        <v>11050</v>
      </c>
      <c r="Z623" s="1">
        <v>875</v>
      </c>
      <c r="AA623" s="1">
        <v>50</v>
      </c>
      <c r="AB623" s="1">
        <v>43.6</v>
      </c>
      <c r="AC623" s="1">
        <v>50</v>
      </c>
      <c r="AD623" s="1">
        <v>48.2</v>
      </c>
      <c r="AE623" s="1">
        <v>37612.800000000003</v>
      </c>
      <c r="AF623" s="1"/>
    </row>
    <row r="624" spans="2:32" x14ac:dyDescent="0.25">
      <c r="B624" s="1">
        <v>40500</v>
      </c>
      <c r="C624" s="2">
        <v>44623</v>
      </c>
      <c r="D624" s="1">
        <v>1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2425</v>
      </c>
      <c r="K624" s="1">
        <v>2525</v>
      </c>
      <c r="L624" s="1">
        <v>275</v>
      </c>
      <c r="M624" s="1">
        <v>2854.55</v>
      </c>
      <c r="N624" s="1">
        <v>375</v>
      </c>
      <c r="O624" s="1">
        <v>2925.6</v>
      </c>
      <c r="P624" s="1">
        <v>37612.800000000003</v>
      </c>
      <c r="Q624" s="1">
        <v>40500</v>
      </c>
      <c r="R624" s="2">
        <v>44623</v>
      </c>
      <c r="S624" s="1">
        <v>864</v>
      </c>
      <c r="T624" s="1">
        <v>124</v>
      </c>
      <c r="U624" s="1">
        <v>4062</v>
      </c>
      <c r="V624" s="1">
        <v>24.01</v>
      </c>
      <c r="W624" s="1">
        <v>40</v>
      </c>
      <c r="X624" s="1">
        <v>-11.649999999999999</v>
      </c>
      <c r="Y624" s="1">
        <v>28050</v>
      </c>
      <c r="Z624" s="1">
        <v>8700</v>
      </c>
      <c r="AA624" s="1">
        <v>25</v>
      </c>
      <c r="AB624" s="1">
        <v>40.25</v>
      </c>
      <c r="AC624" s="1">
        <v>25</v>
      </c>
      <c r="AD624" s="1">
        <v>41.65</v>
      </c>
      <c r="AE624" s="1">
        <v>37612.800000000003</v>
      </c>
      <c r="AF624" s="1"/>
    </row>
    <row r="625" spans="2:32" x14ac:dyDescent="0.25">
      <c r="B625" s="1">
        <v>40500</v>
      </c>
      <c r="C625" s="2">
        <v>44616</v>
      </c>
      <c r="D625" s="1">
        <v>638</v>
      </c>
      <c r="E625" s="1">
        <v>-6</v>
      </c>
      <c r="F625" s="1">
        <v>88</v>
      </c>
      <c r="G625" s="1">
        <v>41.54</v>
      </c>
      <c r="H625" s="1">
        <v>2875.55</v>
      </c>
      <c r="I625" s="1">
        <v>-174.14999999999964</v>
      </c>
      <c r="J625" s="1">
        <v>10650</v>
      </c>
      <c r="K625" s="1">
        <v>9275</v>
      </c>
      <c r="L625" s="1">
        <v>150</v>
      </c>
      <c r="M625" s="1">
        <v>2887.4</v>
      </c>
      <c r="N625" s="1">
        <v>100</v>
      </c>
      <c r="O625" s="1">
        <v>2904.2</v>
      </c>
      <c r="P625" s="1">
        <v>37612.800000000003</v>
      </c>
      <c r="Q625" s="1">
        <v>40500</v>
      </c>
      <c r="R625" s="2">
        <v>44616</v>
      </c>
      <c r="S625" s="1">
        <v>30910</v>
      </c>
      <c r="T625" s="1">
        <v>3132</v>
      </c>
      <c r="U625" s="1">
        <v>237943</v>
      </c>
      <c r="V625" s="1">
        <v>26.48</v>
      </c>
      <c r="W625" s="1">
        <v>6.7</v>
      </c>
      <c r="X625" s="1">
        <v>-6.6499999999999995</v>
      </c>
      <c r="Y625" s="1">
        <v>114175</v>
      </c>
      <c r="Z625" s="1">
        <v>46550</v>
      </c>
      <c r="AA625" s="1">
        <v>2150</v>
      </c>
      <c r="AB625" s="1">
        <v>6.7</v>
      </c>
      <c r="AC625" s="1">
        <v>1200</v>
      </c>
      <c r="AD625" s="1">
        <v>6.75</v>
      </c>
      <c r="AE625" s="1">
        <v>37612.800000000003</v>
      </c>
      <c r="AF625" s="1"/>
    </row>
    <row r="626" spans="2:32" x14ac:dyDescent="0.25">
      <c r="B626" s="1">
        <v>40500</v>
      </c>
      <c r="C626" s="2">
        <v>44637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1225</v>
      </c>
      <c r="L626" s="1">
        <v>0</v>
      </c>
      <c r="M626" s="1">
        <v>0</v>
      </c>
      <c r="N626" s="1">
        <v>50</v>
      </c>
      <c r="O626" s="1">
        <v>5119.25</v>
      </c>
      <c r="P626" s="1">
        <v>37612.800000000003</v>
      </c>
      <c r="Q626" s="1">
        <v>40500</v>
      </c>
      <c r="R626" s="2">
        <v>44637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4850</v>
      </c>
      <c r="Z626" s="1">
        <v>2850</v>
      </c>
      <c r="AA626" s="1">
        <v>25</v>
      </c>
      <c r="AB626" s="1">
        <v>71</v>
      </c>
      <c r="AC626" s="1">
        <v>500</v>
      </c>
      <c r="AD626" s="1">
        <v>269</v>
      </c>
      <c r="AE626" s="1">
        <v>37612.800000000003</v>
      </c>
      <c r="AF626" s="1"/>
    </row>
    <row r="627" spans="2:32" x14ac:dyDescent="0.25">
      <c r="B627" s="1">
        <v>40500</v>
      </c>
      <c r="C627" s="2">
        <v>44644</v>
      </c>
      <c r="D627" s="1">
        <v>3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175</v>
      </c>
      <c r="L627" s="1">
        <v>0</v>
      </c>
      <c r="M627" s="1">
        <v>0</v>
      </c>
      <c r="N627" s="1">
        <v>75</v>
      </c>
      <c r="O627" s="1">
        <v>4998.95</v>
      </c>
      <c r="P627" s="1">
        <v>37612.800000000003</v>
      </c>
      <c r="Q627" s="1">
        <v>40500</v>
      </c>
      <c r="R627" s="2">
        <v>44644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3125</v>
      </c>
      <c r="Z627" s="1">
        <v>600</v>
      </c>
      <c r="AA627" s="1">
        <v>25</v>
      </c>
      <c r="AB627" s="1">
        <v>136.6</v>
      </c>
      <c r="AC627" s="1">
        <v>500</v>
      </c>
      <c r="AD627" s="1">
        <v>289</v>
      </c>
      <c r="AE627" s="1">
        <v>37612.800000000003</v>
      </c>
      <c r="AF627" s="1"/>
    </row>
    <row r="628" spans="2:32" x14ac:dyDescent="0.25">
      <c r="B628" s="1">
        <v>40500</v>
      </c>
      <c r="C628" s="2">
        <v>44651</v>
      </c>
      <c r="D628" s="1">
        <v>115</v>
      </c>
      <c r="E628" s="1">
        <v>0</v>
      </c>
      <c r="F628" s="1">
        <v>4</v>
      </c>
      <c r="G628" s="1">
        <v>23.08</v>
      </c>
      <c r="H628" s="1">
        <v>2810.95</v>
      </c>
      <c r="I628" s="1">
        <v>-291.20000000000027</v>
      </c>
      <c r="J628" s="1">
        <v>5000</v>
      </c>
      <c r="K628" s="1">
        <v>4475</v>
      </c>
      <c r="L628" s="1">
        <v>25</v>
      </c>
      <c r="M628" s="1">
        <v>2976.75</v>
      </c>
      <c r="N628" s="1">
        <v>25</v>
      </c>
      <c r="O628" s="1">
        <v>3028.9</v>
      </c>
      <c r="P628" s="1">
        <v>37612.800000000003</v>
      </c>
      <c r="Q628" s="1">
        <v>40500</v>
      </c>
      <c r="R628" s="2">
        <v>44651</v>
      </c>
      <c r="S628" s="1">
        <v>2112</v>
      </c>
      <c r="T628" s="1">
        <v>137</v>
      </c>
      <c r="U628" s="1">
        <v>1383</v>
      </c>
      <c r="V628" s="1">
        <v>20.76</v>
      </c>
      <c r="W628" s="1">
        <v>261.14999999999998</v>
      </c>
      <c r="X628" s="1">
        <v>27.849999999999966</v>
      </c>
      <c r="Y628" s="1">
        <v>13125</v>
      </c>
      <c r="Z628" s="1">
        <v>10800</v>
      </c>
      <c r="AA628" s="1">
        <v>50</v>
      </c>
      <c r="AB628" s="1">
        <v>260.39999999999998</v>
      </c>
      <c r="AC628" s="1">
        <v>525</v>
      </c>
      <c r="AD628" s="1">
        <v>264</v>
      </c>
      <c r="AE628" s="1">
        <v>37612.800000000003</v>
      </c>
      <c r="AF628" s="1"/>
    </row>
    <row r="629" spans="2:32" x14ac:dyDescent="0.25">
      <c r="B629" s="1">
        <v>40500</v>
      </c>
      <c r="C629" s="2">
        <v>44679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2575</v>
      </c>
      <c r="K629" s="1">
        <v>2575</v>
      </c>
      <c r="L629" s="1">
        <v>200</v>
      </c>
      <c r="M629" s="1">
        <v>2875.35</v>
      </c>
      <c r="N629" s="1">
        <v>200</v>
      </c>
      <c r="O629" s="1">
        <v>3348.3</v>
      </c>
      <c r="P629" s="1">
        <v>37612.800000000003</v>
      </c>
      <c r="Q629" s="1">
        <v>40500</v>
      </c>
      <c r="R629" s="2">
        <v>44679</v>
      </c>
      <c r="S629" s="1">
        <v>53</v>
      </c>
      <c r="T629" s="1">
        <v>-4</v>
      </c>
      <c r="U629" s="1">
        <v>24</v>
      </c>
      <c r="V629" s="1">
        <v>19.95</v>
      </c>
      <c r="W629" s="1">
        <v>529.20000000000005</v>
      </c>
      <c r="X629" s="1">
        <v>57.700000000000045</v>
      </c>
      <c r="Y629" s="1">
        <v>10975</v>
      </c>
      <c r="Z629" s="1">
        <v>1500</v>
      </c>
      <c r="AA629" s="1">
        <v>25</v>
      </c>
      <c r="AB629" s="1">
        <v>494.45</v>
      </c>
      <c r="AC629" s="1">
        <v>25</v>
      </c>
      <c r="AD629" s="1">
        <v>527.29999999999995</v>
      </c>
      <c r="AE629" s="1">
        <v>37612.800000000003</v>
      </c>
      <c r="AF629" s="1"/>
    </row>
    <row r="630" spans="2:32" x14ac:dyDescent="0.25">
      <c r="B630" s="1">
        <v>0</v>
      </c>
      <c r="C630" s="2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40500</v>
      </c>
      <c r="R630" s="2">
        <v>44742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1300</v>
      </c>
      <c r="Z630" s="1">
        <v>50</v>
      </c>
      <c r="AA630" s="1">
        <v>25</v>
      </c>
      <c r="AB630" s="1">
        <v>293.95</v>
      </c>
      <c r="AC630" s="1">
        <v>25</v>
      </c>
      <c r="AD630" s="1">
        <v>3749.95</v>
      </c>
      <c r="AE630" s="1">
        <v>37612.800000000003</v>
      </c>
      <c r="AF630" s="1"/>
    </row>
    <row r="631" spans="2:32" x14ac:dyDescent="0.25">
      <c r="B631" s="1">
        <v>0</v>
      </c>
      <c r="C631" s="2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40500</v>
      </c>
      <c r="R631" s="2">
        <v>44833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900</v>
      </c>
      <c r="Z631" s="1">
        <v>0</v>
      </c>
      <c r="AA631" s="1">
        <v>900</v>
      </c>
      <c r="AB631" s="1">
        <v>426.7</v>
      </c>
      <c r="AC631" s="1">
        <v>0</v>
      </c>
      <c r="AD631" s="1">
        <v>0</v>
      </c>
      <c r="AE631" s="1">
        <v>37612.800000000003</v>
      </c>
      <c r="AF631" s="1"/>
    </row>
    <row r="632" spans="2:32" x14ac:dyDescent="0.25">
      <c r="B632" s="1">
        <v>0</v>
      </c>
      <c r="C632" s="2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40500</v>
      </c>
      <c r="R632" s="2">
        <v>44924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250</v>
      </c>
      <c r="Z632" s="1">
        <v>0</v>
      </c>
      <c r="AA632" s="1">
        <v>250</v>
      </c>
      <c r="AB632" s="1">
        <v>902.25</v>
      </c>
      <c r="AC632" s="1">
        <v>0</v>
      </c>
      <c r="AD632" s="1">
        <v>0</v>
      </c>
      <c r="AE632" s="1">
        <v>37612.800000000003</v>
      </c>
      <c r="AF632" s="1"/>
    </row>
    <row r="633" spans="2:32" x14ac:dyDescent="0.25">
      <c r="B633" s="1">
        <v>40500</v>
      </c>
      <c r="C633" s="2">
        <v>44630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2375</v>
      </c>
      <c r="K633" s="1">
        <v>2375</v>
      </c>
      <c r="L633" s="1">
        <v>1175</v>
      </c>
      <c r="M633" s="1">
        <v>2047.4</v>
      </c>
      <c r="N633" s="1">
        <v>1175</v>
      </c>
      <c r="O633" s="1">
        <v>4012.3</v>
      </c>
      <c r="P633" s="1">
        <v>37612.800000000003</v>
      </c>
      <c r="Q633" s="1">
        <v>40500</v>
      </c>
      <c r="R633" s="2">
        <v>44630</v>
      </c>
      <c r="S633" s="1">
        <v>23</v>
      </c>
      <c r="T633" s="1">
        <v>17</v>
      </c>
      <c r="U633" s="1">
        <v>60</v>
      </c>
      <c r="V633" s="1">
        <v>23.55</v>
      </c>
      <c r="W633" s="1">
        <v>119.3</v>
      </c>
      <c r="X633" s="1">
        <v>-0.29999999999999716</v>
      </c>
      <c r="Y633" s="1">
        <v>6925</v>
      </c>
      <c r="Z633" s="1">
        <v>2375</v>
      </c>
      <c r="AA633" s="1">
        <v>50</v>
      </c>
      <c r="AB633" s="1">
        <v>97.05</v>
      </c>
      <c r="AC633" s="1">
        <v>50</v>
      </c>
      <c r="AD633" s="1">
        <v>170.6</v>
      </c>
      <c r="AE633" s="1">
        <v>37612.800000000003</v>
      </c>
      <c r="AF633" s="1"/>
    </row>
    <row r="634" spans="2:32" x14ac:dyDescent="0.25">
      <c r="B634" s="1">
        <v>40600</v>
      </c>
      <c r="C634" s="2">
        <v>44616</v>
      </c>
      <c r="D634" s="1">
        <v>8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5100</v>
      </c>
      <c r="K634" s="1">
        <v>5250</v>
      </c>
      <c r="L634" s="1">
        <v>375</v>
      </c>
      <c r="M634" s="1">
        <v>2925.75</v>
      </c>
      <c r="N634" s="1">
        <v>800</v>
      </c>
      <c r="O634" s="1">
        <v>3064.05</v>
      </c>
      <c r="P634" s="1">
        <v>37612.800000000003</v>
      </c>
      <c r="Q634" s="1">
        <v>40600</v>
      </c>
      <c r="R634" s="2">
        <v>44616</v>
      </c>
      <c r="S634" s="1">
        <v>4355</v>
      </c>
      <c r="T634" s="1">
        <v>2467</v>
      </c>
      <c r="U634" s="1">
        <v>34440</v>
      </c>
      <c r="V634" s="1">
        <v>26.95</v>
      </c>
      <c r="W634" s="1">
        <v>6.25</v>
      </c>
      <c r="X634" s="1">
        <v>-6.15</v>
      </c>
      <c r="Y634" s="1">
        <v>64550</v>
      </c>
      <c r="Z634" s="1">
        <v>9250</v>
      </c>
      <c r="AA634" s="1">
        <v>300</v>
      </c>
      <c r="AB634" s="1">
        <v>6.15</v>
      </c>
      <c r="AC634" s="1">
        <v>175</v>
      </c>
      <c r="AD634" s="1">
        <v>6.25</v>
      </c>
      <c r="AE634" s="1">
        <v>37612.800000000003</v>
      </c>
      <c r="AF634" s="1"/>
    </row>
    <row r="635" spans="2:32" x14ac:dyDescent="0.25">
      <c r="B635" s="1">
        <v>40600</v>
      </c>
      <c r="C635" s="2">
        <v>44623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2075</v>
      </c>
      <c r="K635" s="1">
        <v>2075</v>
      </c>
      <c r="L635" s="1">
        <v>400</v>
      </c>
      <c r="M635" s="1">
        <v>2752.25</v>
      </c>
      <c r="N635" s="1">
        <v>400</v>
      </c>
      <c r="O635" s="1">
        <v>3179.8</v>
      </c>
      <c r="P635" s="1">
        <v>37612.800000000003</v>
      </c>
      <c r="Q635" s="1">
        <v>40600</v>
      </c>
      <c r="R635" s="2">
        <v>44623</v>
      </c>
      <c r="S635" s="1">
        <v>6</v>
      </c>
      <c r="T635" s="1">
        <v>1</v>
      </c>
      <c r="U635" s="1">
        <v>19</v>
      </c>
      <c r="V635" s="1">
        <v>24.68</v>
      </c>
      <c r="W635" s="1">
        <v>44.15</v>
      </c>
      <c r="X635" s="1">
        <v>-4.75</v>
      </c>
      <c r="Y635" s="1">
        <v>11125</v>
      </c>
      <c r="Z635" s="1">
        <v>4925</v>
      </c>
      <c r="AA635" s="1">
        <v>25</v>
      </c>
      <c r="AB635" s="1">
        <v>35.799999999999997</v>
      </c>
      <c r="AC635" s="1">
        <v>50</v>
      </c>
      <c r="AD635" s="1">
        <v>40.4</v>
      </c>
      <c r="AE635" s="1">
        <v>37612.800000000003</v>
      </c>
      <c r="AF635" s="1"/>
    </row>
    <row r="636" spans="2:32" x14ac:dyDescent="0.25">
      <c r="B636" s="1">
        <v>40600</v>
      </c>
      <c r="C636" s="2">
        <v>44630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2375</v>
      </c>
      <c r="K636" s="1">
        <v>2375</v>
      </c>
      <c r="L636" s="1">
        <v>1175</v>
      </c>
      <c r="M636" s="1">
        <v>2438.4499999999998</v>
      </c>
      <c r="N636" s="1">
        <v>1175</v>
      </c>
      <c r="O636" s="1">
        <v>5055.1499999999996</v>
      </c>
      <c r="P636" s="1">
        <v>37612.800000000003</v>
      </c>
      <c r="Q636" s="1">
        <v>40600</v>
      </c>
      <c r="R636" s="2">
        <v>44630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3375</v>
      </c>
      <c r="Z636" s="1">
        <v>2425</v>
      </c>
      <c r="AA636" s="1">
        <v>1000</v>
      </c>
      <c r="AB636" s="1">
        <v>5.5</v>
      </c>
      <c r="AC636" s="1">
        <v>1175</v>
      </c>
      <c r="AD636" s="1">
        <v>264.7</v>
      </c>
      <c r="AE636" s="1">
        <v>37612.800000000003</v>
      </c>
      <c r="AF636" s="1"/>
    </row>
    <row r="637" spans="2:32" x14ac:dyDescent="0.25">
      <c r="B637" s="1">
        <v>40600</v>
      </c>
      <c r="C637" s="2">
        <v>44637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1175</v>
      </c>
      <c r="L637" s="1">
        <v>0</v>
      </c>
      <c r="M637" s="1">
        <v>0</v>
      </c>
      <c r="N637" s="1">
        <v>1175</v>
      </c>
      <c r="O637" s="1">
        <v>5174.25</v>
      </c>
      <c r="P637" s="1">
        <v>37612.800000000003</v>
      </c>
      <c r="Q637" s="1">
        <v>40600</v>
      </c>
      <c r="R637" s="2">
        <v>44637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2275</v>
      </c>
      <c r="Z637" s="1">
        <v>1200</v>
      </c>
      <c r="AA637" s="1">
        <v>100</v>
      </c>
      <c r="AB637" s="1">
        <v>51</v>
      </c>
      <c r="AC637" s="1">
        <v>1200</v>
      </c>
      <c r="AD637" s="1">
        <v>546.95000000000005</v>
      </c>
      <c r="AE637" s="1">
        <v>37612.800000000003</v>
      </c>
      <c r="AF637" s="1"/>
    </row>
    <row r="638" spans="2:32" x14ac:dyDescent="0.25">
      <c r="B638" s="1">
        <v>0</v>
      </c>
      <c r="C638" s="2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40600</v>
      </c>
      <c r="R638" s="2">
        <v>44644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2175</v>
      </c>
      <c r="Z638" s="1">
        <v>0</v>
      </c>
      <c r="AA638" s="1">
        <v>1000</v>
      </c>
      <c r="AB638" s="1">
        <v>9.1</v>
      </c>
      <c r="AC638" s="1">
        <v>0</v>
      </c>
      <c r="AD638" s="1">
        <v>0</v>
      </c>
      <c r="AE638" s="1">
        <v>37612.800000000003</v>
      </c>
      <c r="AF638" s="1"/>
    </row>
    <row r="639" spans="2:32" x14ac:dyDescent="0.25">
      <c r="B639" s="1">
        <v>40600</v>
      </c>
      <c r="C639" s="2">
        <v>44651</v>
      </c>
      <c r="D639" s="1">
        <v>1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2475</v>
      </c>
      <c r="K639" s="1">
        <v>2300</v>
      </c>
      <c r="L639" s="1">
        <v>575</v>
      </c>
      <c r="M639" s="1">
        <v>2892.55</v>
      </c>
      <c r="N639" s="1">
        <v>500</v>
      </c>
      <c r="O639" s="1">
        <v>4505.55</v>
      </c>
      <c r="P639" s="1">
        <v>37612.800000000003</v>
      </c>
      <c r="Q639" s="1">
        <v>40600</v>
      </c>
      <c r="R639" s="2">
        <v>44651</v>
      </c>
      <c r="S639" s="1">
        <v>54</v>
      </c>
      <c r="T639" s="1">
        <v>-6</v>
      </c>
      <c r="U639" s="1">
        <v>24</v>
      </c>
      <c r="V639" s="1">
        <v>20.9</v>
      </c>
      <c r="W639" s="1">
        <v>253</v>
      </c>
      <c r="X639" s="1">
        <v>-6.1499999999999773</v>
      </c>
      <c r="Y639" s="1">
        <v>4075</v>
      </c>
      <c r="Z639" s="1">
        <v>2100</v>
      </c>
      <c r="AA639" s="1">
        <v>25</v>
      </c>
      <c r="AB639" s="1">
        <v>239.5</v>
      </c>
      <c r="AC639" s="1">
        <v>25</v>
      </c>
      <c r="AD639" s="1">
        <v>260.55</v>
      </c>
      <c r="AE639" s="1">
        <v>37612.800000000003</v>
      </c>
      <c r="AF639" s="1"/>
    </row>
    <row r="640" spans="2:32" x14ac:dyDescent="0.25">
      <c r="B640" s="1">
        <v>40600</v>
      </c>
      <c r="C640" s="2">
        <v>44679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2475</v>
      </c>
      <c r="K640" s="1">
        <v>1175</v>
      </c>
      <c r="L640" s="1">
        <v>1175</v>
      </c>
      <c r="M640" s="1">
        <v>2501.0500000000002</v>
      </c>
      <c r="N640" s="1">
        <v>1175</v>
      </c>
      <c r="O640" s="1">
        <v>3786.45</v>
      </c>
      <c r="P640" s="1">
        <v>37612.800000000003</v>
      </c>
      <c r="Q640" s="1">
        <v>0</v>
      </c>
      <c r="R640" s="2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/>
    </row>
    <row r="641" spans="2:32" x14ac:dyDescent="0.25">
      <c r="B641" s="1">
        <v>40700</v>
      </c>
      <c r="C641" s="2">
        <v>44616</v>
      </c>
      <c r="D641" s="1">
        <v>1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4925</v>
      </c>
      <c r="K641" s="1">
        <v>3625</v>
      </c>
      <c r="L641" s="1">
        <v>1475</v>
      </c>
      <c r="M641" s="1">
        <v>2966.55</v>
      </c>
      <c r="N641" s="1">
        <v>300</v>
      </c>
      <c r="O641" s="1">
        <v>3184.2</v>
      </c>
      <c r="P641" s="1">
        <v>37612.800000000003</v>
      </c>
      <c r="Q641" s="1">
        <v>40700</v>
      </c>
      <c r="R641" s="2">
        <v>44616</v>
      </c>
      <c r="S641" s="1">
        <v>3573</v>
      </c>
      <c r="T641" s="1">
        <v>2203</v>
      </c>
      <c r="U641" s="1">
        <v>33632</v>
      </c>
      <c r="V641" s="1">
        <v>27.35</v>
      </c>
      <c r="W641" s="1">
        <v>5.85</v>
      </c>
      <c r="X641" s="1">
        <v>-5.9500000000000011</v>
      </c>
      <c r="Y641" s="1">
        <v>77675</v>
      </c>
      <c r="Z641" s="1">
        <v>18800</v>
      </c>
      <c r="AA641" s="1">
        <v>250</v>
      </c>
      <c r="AB641" s="1">
        <v>5.75</v>
      </c>
      <c r="AC641" s="1">
        <v>350</v>
      </c>
      <c r="AD641" s="1">
        <v>5.85</v>
      </c>
      <c r="AE641" s="1">
        <v>37612.800000000003</v>
      </c>
      <c r="AF641" s="1"/>
    </row>
    <row r="642" spans="2:32" x14ac:dyDescent="0.25">
      <c r="B642" s="1">
        <v>40700</v>
      </c>
      <c r="C642" s="2">
        <v>44623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2150</v>
      </c>
      <c r="K642" s="1">
        <v>2150</v>
      </c>
      <c r="L642" s="1">
        <v>425</v>
      </c>
      <c r="M642" s="1">
        <v>2849.15</v>
      </c>
      <c r="N642" s="1">
        <v>425</v>
      </c>
      <c r="O642" s="1">
        <v>3277.3</v>
      </c>
      <c r="P642" s="1">
        <v>37612.800000000003</v>
      </c>
      <c r="Q642" s="1">
        <v>40700</v>
      </c>
      <c r="R642" s="2">
        <v>44623</v>
      </c>
      <c r="S642" s="1">
        <v>3</v>
      </c>
      <c r="T642" s="1">
        <v>3</v>
      </c>
      <c r="U642" s="1">
        <v>11</v>
      </c>
      <c r="V642" s="1">
        <v>24.34</v>
      </c>
      <c r="W642" s="1">
        <v>36.450000000000003</v>
      </c>
      <c r="X642" s="1">
        <v>-596.04999999999995</v>
      </c>
      <c r="Y642" s="1">
        <v>11000</v>
      </c>
      <c r="Z642" s="1">
        <v>2700</v>
      </c>
      <c r="AA642" s="1">
        <v>50</v>
      </c>
      <c r="AB642" s="1">
        <v>32.799999999999997</v>
      </c>
      <c r="AC642" s="1">
        <v>50</v>
      </c>
      <c r="AD642" s="1">
        <v>38.049999999999997</v>
      </c>
      <c r="AE642" s="1">
        <v>37612.800000000003</v>
      </c>
      <c r="AF642" s="1"/>
    </row>
    <row r="643" spans="2:32" x14ac:dyDescent="0.25">
      <c r="B643" s="1">
        <v>40700</v>
      </c>
      <c r="C643" s="2">
        <v>44637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1175</v>
      </c>
      <c r="L643" s="1">
        <v>0</v>
      </c>
      <c r="M643" s="1">
        <v>0</v>
      </c>
      <c r="N643" s="1">
        <v>1175</v>
      </c>
      <c r="O643" s="1">
        <v>4903.1499999999996</v>
      </c>
      <c r="P643" s="1">
        <v>37612.800000000003</v>
      </c>
      <c r="Q643" s="1">
        <v>40700</v>
      </c>
      <c r="R643" s="2">
        <v>44637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2275</v>
      </c>
      <c r="Z643" s="1">
        <v>1200</v>
      </c>
      <c r="AA643" s="1">
        <v>100</v>
      </c>
      <c r="AB643" s="1">
        <v>51</v>
      </c>
      <c r="AC643" s="1">
        <v>1200</v>
      </c>
      <c r="AD643" s="1">
        <v>531.5</v>
      </c>
      <c r="AE643" s="1">
        <v>37612.800000000003</v>
      </c>
      <c r="AF643" s="1"/>
    </row>
    <row r="644" spans="2:32" x14ac:dyDescent="0.25">
      <c r="B644" s="1">
        <v>0</v>
      </c>
      <c r="C644" s="2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40700</v>
      </c>
      <c r="R644" s="2">
        <v>44644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2175</v>
      </c>
      <c r="Z644" s="1">
        <v>0</v>
      </c>
      <c r="AA644" s="1">
        <v>1000</v>
      </c>
      <c r="AB644" s="1">
        <v>9.1</v>
      </c>
      <c r="AC644" s="1">
        <v>0</v>
      </c>
      <c r="AD644" s="1">
        <v>0</v>
      </c>
      <c r="AE644" s="1">
        <v>37612.800000000003</v>
      </c>
      <c r="AF644" s="1"/>
    </row>
    <row r="645" spans="2:32" x14ac:dyDescent="0.25">
      <c r="B645" s="1">
        <v>40700</v>
      </c>
      <c r="C645" s="2">
        <v>44651</v>
      </c>
      <c r="D645" s="1">
        <v>2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3050</v>
      </c>
      <c r="K645" s="1">
        <v>1500</v>
      </c>
      <c r="L645" s="1">
        <v>475</v>
      </c>
      <c r="M645" s="1">
        <v>2948</v>
      </c>
      <c r="N645" s="1">
        <v>300</v>
      </c>
      <c r="O645" s="1">
        <v>3351.45</v>
      </c>
      <c r="P645" s="1">
        <v>37612.800000000003</v>
      </c>
      <c r="Q645" s="1">
        <v>40700</v>
      </c>
      <c r="R645" s="2">
        <v>44651</v>
      </c>
      <c r="S645" s="1">
        <v>21</v>
      </c>
      <c r="T645" s="1">
        <v>-8</v>
      </c>
      <c r="U645" s="1">
        <v>27</v>
      </c>
      <c r="V645" s="1">
        <v>20.55</v>
      </c>
      <c r="W645" s="1">
        <v>226</v>
      </c>
      <c r="X645" s="1">
        <v>-4.6999999999999886</v>
      </c>
      <c r="Y645" s="1">
        <v>4100</v>
      </c>
      <c r="Z645" s="1">
        <v>850</v>
      </c>
      <c r="AA645" s="1">
        <v>25</v>
      </c>
      <c r="AB645" s="1">
        <v>220.75</v>
      </c>
      <c r="AC645" s="1">
        <v>25</v>
      </c>
      <c r="AD645" s="1">
        <v>240.95</v>
      </c>
      <c r="AE645" s="1">
        <v>37612.800000000003</v>
      </c>
      <c r="AF645" s="1"/>
    </row>
    <row r="646" spans="2:32" x14ac:dyDescent="0.25">
      <c r="B646" s="1">
        <v>40700</v>
      </c>
      <c r="C646" s="2">
        <v>44679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2475</v>
      </c>
      <c r="K646" s="1">
        <v>1175</v>
      </c>
      <c r="L646" s="1">
        <v>1175</v>
      </c>
      <c r="M646" s="1">
        <v>2601.0500000000002</v>
      </c>
      <c r="N646" s="1">
        <v>1175</v>
      </c>
      <c r="O646" s="1">
        <v>3906.85</v>
      </c>
      <c r="P646" s="1">
        <v>37612.800000000003</v>
      </c>
      <c r="Q646" s="1">
        <v>0</v>
      </c>
      <c r="R646" s="2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/>
    </row>
    <row r="647" spans="2:32" x14ac:dyDescent="0.25">
      <c r="B647" s="1">
        <v>40700</v>
      </c>
      <c r="C647" s="2">
        <v>44630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2375</v>
      </c>
      <c r="K647" s="1">
        <v>2375</v>
      </c>
      <c r="L647" s="1">
        <v>1175</v>
      </c>
      <c r="M647" s="1">
        <v>1769.1</v>
      </c>
      <c r="N647" s="1">
        <v>1175</v>
      </c>
      <c r="O647" s="1">
        <v>5133</v>
      </c>
      <c r="P647" s="1">
        <v>37612.800000000003</v>
      </c>
      <c r="Q647" s="1">
        <v>40700</v>
      </c>
      <c r="R647" s="2">
        <v>44630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3375</v>
      </c>
      <c r="Z647" s="1">
        <v>1275</v>
      </c>
      <c r="AA647" s="1">
        <v>1000</v>
      </c>
      <c r="AB647" s="1">
        <v>5.5</v>
      </c>
      <c r="AC647" s="1">
        <v>25</v>
      </c>
      <c r="AD647" s="1">
        <v>251.55</v>
      </c>
      <c r="AE647" s="1">
        <v>37612.800000000003</v>
      </c>
      <c r="AF647" s="1"/>
    </row>
    <row r="648" spans="2:32" x14ac:dyDescent="0.25">
      <c r="B648" s="1">
        <v>40800</v>
      </c>
      <c r="C648" s="2">
        <v>44623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2125</v>
      </c>
      <c r="K648" s="1">
        <v>2025</v>
      </c>
      <c r="L648" s="1">
        <v>425</v>
      </c>
      <c r="M648" s="1">
        <v>2945.35</v>
      </c>
      <c r="N648" s="1">
        <v>325</v>
      </c>
      <c r="O648" s="1">
        <v>3259.15</v>
      </c>
      <c r="P648" s="1">
        <v>37612.800000000003</v>
      </c>
      <c r="Q648" s="1">
        <v>40800</v>
      </c>
      <c r="R648" s="2">
        <v>44623</v>
      </c>
      <c r="S648" s="1">
        <v>35</v>
      </c>
      <c r="T648" s="1">
        <v>14</v>
      </c>
      <c r="U648" s="1">
        <v>135</v>
      </c>
      <c r="V648" s="1">
        <v>24.12</v>
      </c>
      <c r="W648" s="1">
        <v>28.35</v>
      </c>
      <c r="X648" s="1">
        <v>-13.549999999999997</v>
      </c>
      <c r="Y648" s="1">
        <v>16275</v>
      </c>
      <c r="Z648" s="1">
        <v>2925</v>
      </c>
      <c r="AA648" s="1">
        <v>50</v>
      </c>
      <c r="AB648" s="1">
        <v>26.3</v>
      </c>
      <c r="AC648" s="1">
        <v>50</v>
      </c>
      <c r="AD648" s="1">
        <v>32.549999999999997</v>
      </c>
      <c r="AE648" s="1">
        <v>37612.800000000003</v>
      </c>
      <c r="AF648" s="1"/>
    </row>
    <row r="649" spans="2:32" x14ac:dyDescent="0.25">
      <c r="B649" s="1">
        <v>40800</v>
      </c>
      <c r="C649" s="2">
        <v>44630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2375</v>
      </c>
      <c r="K649" s="1">
        <v>2375</v>
      </c>
      <c r="L649" s="1">
        <v>1175</v>
      </c>
      <c r="M649" s="1">
        <v>1825.65</v>
      </c>
      <c r="N649" s="1">
        <v>1175</v>
      </c>
      <c r="O649" s="1">
        <v>4185.2</v>
      </c>
      <c r="P649" s="1">
        <v>37612.800000000003</v>
      </c>
      <c r="Q649" s="1">
        <v>40800</v>
      </c>
      <c r="R649" s="2">
        <v>44630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3375</v>
      </c>
      <c r="Z649" s="1">
        <v>2425</v>
      </c>
      <c r="AA649" s="1">
        <v>1000</v>
      </c>
      <c r="AB649" s="1">
        <v>5.5</v>
      </c>
      <c r="AC649" s="1">
        <v>25</v>
      </c>
      <c r="AD649" s="1">
        <v>248.75</v>
      </c>
      <c r="AE649" s="1">
        <v>37612.800000000003</v>
      </c>
      <c r="AF649" s="1"/>
    </row>
    <row r="650" spans="2:32" x14ac:dyDescent="0.25">
      <c r="B650" s="1">
        <v>0</v>
      </c>
      <c r="C650" s="2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40800</v>
      </c>
      <c r="R650" s="2">
        <v>44644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2175</v>
      </c>
      <c r="Z650" s="1">
        <v>0</v>
      </c>
      <c r="AA650" s="1">
        <v>1000</v>
      </c>
      <c r="AB650" s="1">
        <v>9.1</v>
      </c>
      <c r="AC650" s="1">
        <v>0</v>
      </c>
      <c r="AD650" s="1">
        <v>0</v>
      </c>
      <c r="AE650" s="1">
        <v>37612.800000000003</v>
      </c>
      <c r="AF650" s="1"/>
    </row>
    <row r="651" spans="2:32" x14ac:dyDescent="0.25">
      <c r="B651" s="1">
        <v>40800</v>
      </c>
      <c r="C651" s="2">
        <v>44651</v>
      </c>
      <c r="D651" s="1">
        <v>2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2975</v>
      </c>
      <c r="K651" s="1">
        <v>1950</v>
      </c>
      <c r="L651" s="1">
        <v>475</v>
      </c>
      <c r="M651" s="1">
        <v>2869.1</v>
      </c>
      <c r="N651" s="1">
        <v>350</v>
      </c>
      <c r="O651" s="1">
        <v>3592.05</v>
      </c>
      <c r="P651" s="1">
        <v>37612.800000000003</v>
      </c>
      <c r="Q651" s="1">
        <v>40800</v>
      </c>
      <c r="R651" s="2">
        <v>44651</v>
      </c>
      <c r="S651" s="1">
        <v>8</v>
      </c>
      <c r="T651" s="1">
        <v>0</v>
      </c>
      <c r="U651" s="1">
        <v>1</v>
      </c>
      <c r="V651" s="1">
        <v>20.54</v>
      </c>
      <c r="W651" s="1">
        <v>211.05</v>
      </c>
      <c r="X651" s="1">
        <v>-8.9499999999999886</v>
      </c>
      <c r="Y651" s="1">
        <v>4100</v>
      </c>
      <c r="Z651" s="1">
        <v>850</v>
      </c>
      <c r="AA651" s="1">
        <v>25</v>
      </c>
      <c r="AB651" s="1">
        <v>206.15</v>
      </c>
      <c r="AC651" s="1">
        <v>25</v>
      </c>
      <c r="AD651" s="1">
        <v>223.6</v>
      </c>
      <c r="AE651" s="1">
        <v>37612.800000000003</v>
      </c>
      <c r="AF651" s="1"/>
    </row>
    <row r="652" spans="2:32" x14ac:dyDescent="0.25">
      <c r="B652" s="1">
        <v>40800</v>
      </c>
      <c r="C652" s="2">
        <v>44679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2475</v>
      </c>
      <c r="K652" s="1">
        <v>1175</v>
      </c>
      <c r="L652" s="1">
        <v>100</v>
      </c>
      <c r="M652" s="1">
        <v>2701</v>
      </c>
      <c r="N652" s="1">
        <v>1175</v>
      </c>
      <c r="O652" s="1">
        <v>4032.7</v>
      </c>
      <c r="P652" s="1">
        <v>37612.800000000003</v>
      </c>
      <c r="Q652" s="1">
        <v>0</v>
      </c>
      <c r="R652" s="2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/>
    </row>
    <row r="653" spans="2:32" x14ac:dyDescent="0.25">
      <c r="B653" s="1">
        <v>40800</v>
      </c>
      <c r="C653" s="2">
        <v>44616</v>
      </c>
      <c r="D653" s="1">
        <v>7</v>
      </c>
      <c r="E653" s="1">
        <v>0</v>
      </c>
      <c r="F653" s="1">
        <v>1</v>
      </c>
      <c r="G653" s="1">
        <v>0</v>
      </c>
      <c r="H653" s="1">
        <v>3180.4</v>
      </c>
      <c r="I653" s="1">
        <v>791.95000000000027</v>
      </c>
      <c r="J653" s="1">
        <v>4750</v>
      </c>
      <c r="K653" s="1">
        <v>4850</v>
      </c>
      <c r="L653" s="1">
        <v>25</v>
      </c>
      <c r="M653" s="1">
        <v>3121</v>
      </c>
      <c r="N653" s="1">
        <v>225</v>
      </c>
      <c r="O653" s="1">
        <v>3251.2</v>
      </c>
      <c r="P653" s="1">
        <v>37612.800000000003</v>
      </c>
      <c r="Q653" s="1">
        <v>40800</v>
      </c>
      <c r="R653" s="2">
        <v>44616</v>
      </c>
      <c r="S653" s="1">
        <v>3630</v>
      </c>
      <c r="T653" s="1">
        <v>1761</v>
      </c>
      <c r="U653" s="1">
        <v>27976</v>
      </c>
      <c r="V653" s="1">
        <v>27.9</v>
      </c>
      <c r="W653" s="1">
        <v>5.0999999999999996</v>
      </c>
      <c r="X653" s="1">
        <v>-5.9</v>
      </c>
      <c r="Y653" s="1">
        <v>57425</v>
      </c>
      <c r="Z653" s="1">
        <v>19850</v>
      </c>
      <c r="AA653" s="1">
        <v>25</v>
      </c>
      <c r="AB653" s="1">
        <v>5.05</v>
      </c>
      <c r="AC653" s="1">
        <v>25</v>
      </c>
      <c r="AD653" s="1">
        <v>5.0999999999999996</v>
      </c>
      <c r="AE653" s="1">
        <v>37612.800000000003</v>
      </c>
      <c r="AF653" s="1"/>
    </row>
    <row r="654" spans="2:32" x14ac:dyDescent="0.25">
      <c r="B654" s="1">
        <v>40800</v>
      </c>
      <c r="C654" s="2">
        <v>44637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1175</v>
      </c>
      <c r="L654" s="1">
        <v>0</v>
      </c>
      <c r="M654" s="1">
        <v>0</v>
      </c>
      <c r="N654" s="1">
        <v>1175</v>
      </c>
      <c r="O654" s="1">
        <v>5272.7</v>
      </c>
      <c r="P654" s="1">
        <v>37612.800000000003</v>
      </c>
      <c r="Q654" s="1">
        <v>40800</v>
      </c>
      <c r="R654" s="2">
        <v>44637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3450</v>
      </c>
      <c r="Z654" s="1">
        <v>1200</v>
      </c>
      <c r="AA654" s="1">
        <v>100</v>
      </c>
      <c r="AB654" s="1">
        <v>51</v>
      </c>
      <c r="AC654" s="1">
        <v>1200</v>
      </c>
      <c r="AD654" s="1">
        <v>473.55</v>
      </c>
      <c r="AE654" s="1">
        <v>37612.800000000003</v>
      </c>
      <c r="AF654" s="1"/>
    </row>
    <row r="655" spans="2:32" x14ac:dyDescent="0.25">
      <c r="B655" s="1">
        <v>40900</v>
      </c>
      <c r="C655" s="2">
        <v>44630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2375</v>
      </c>
      <c r="K655" s="1">
        <v>2375</v>
      </c>
      <c r="L655" s="1">
        <v>1175</v>
      </c>
      <c r="M655" s="1">
        <v>2249.3000000000002</v>
      </c>
      <c r="N655" s="1">
        <v>1175</v>
      </c>
      <c r="O655" s="1">
        <v>5235.05</v>
      </c>
      <c r="P655" s="1">
        <v>37612.800000000003</v>
      </c>
      <c r="Q655" s="1">
        <v>40900</v>
      </c>
      <c r="R655" s="2">
        <v>44630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4375</v>
      </c>
      <c r="Z655" s="1">
        <v>2425</v>
      </c>
      <c r="AA655" s="1">
        <v>1000</v>
      </c>
      <c r="AB655" s="1">
        <v>5.65</v>
      </c>
      <c r="AC655" s="1">
        <v>25</v>
      </c>
      <c r="AD655" s="1">
        <v>227.1</v>
      </c>
      <c r="AE655" s="1">
        <v>37612.800000000003</v>
      </c>
      <c r="AF655" s="1"/>
    </row>
    <row r="656" spans="2:32" x14ac:dyDescent="0.25">
      <c r="B656" s="1">
        <v>40900</v>
      </c>
      <c r="C656" s="2">
        <v>44616</v>
      </c>
      <c r="D656" s="1">
        <v>4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4525</v>
      </c>
      <c r="K656" s="1">
        <v>4550</v>
      </c>
      <c r="L656" s="1">
        <v>75</v>
      </c>
      <c r="M656" s="1">
        <v>3220.85</v>
      </c>
      <c r="N656" s="1">
        <v>325</v>
      </c>
      <c r="O656" s="1">
        <v>3351.55</v>
      </c>
      <c r="P656" s="1">
        <v>37612.800000000003</v>
      </c>
      <c r="Q656" s="1">
        <v>40900</v>
      </c>
      <c r="R656" s="2">
        <v>44616</v>
      </c>
      <c r="S656" s="1">
        <v>1648</v>
      </c>
      <c r="T656" s="1">
        <v>278</v>
      </c>
      <c r="U656" s="1">
        <v>20927</v>
      </c>
      <c r="V656" s="1">
        <v>28.67</v>
      </c>
      <c r="W656" s="1">
        <v>5.4</v>
      </c>
      <c r="X656" s="1">
        <v>-4.7999999999999989</v>
      </c>
      <c r="Y656" s="1">
        <v>62275</v>
      </c>
      <c r="Z656" s="1">
        <v>14725</v>
      </c>
      <c r="AA656" s="1">
        <v>75</v>
      </c>
      <c r="AB656" s="1">
        <v>5.4</v>
      </c>
      <c r="AC656" s="1">
        <v>325</v>
      </c>
      <c r="AD656" s="1">
        <v>5.45</v>
      </c>
      <c r="AE656" s="1">
        <v>37612.800000000003</v>
      </c>
      <c r="AF656" s="1"/>
    </row>
    <row r="657" spans="2:32" x14ac:dyDescent="0.25">
      <c r="B657" s="1">
        <v>40900</v>
      </c>
      <c r="C657" s="2">
        <v>44651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2250</v>
      </c>
      <c r="K657" s="1">
        <v>1675</v>
      </c>
      <c r="L657" s="1">
        <v>475</v>
      </c>
      <c r="M657" s="1">
        <v>3144.3</v>
      </c>
      <c r="N657" s="1">
        <v>350</v>
      </c>
      <c r="O657" s="1">
        <v>3593.75</v>
      </c>
      <c r="P657" s="1">
        <v>37612.800000000003</v>
      </c>
      <c r="Q657" s="1">
        <v>40900</v>
      </c>
      <c r="R657" s="2">
        <v>44651</v>
      </c>
      <c r="S657" s="1">
        <v>15</v>
      </c>
      <c r="T657" s="1">
        <v>0</v>
      </c>
      <c r="U657" s="1">
        <v>2</v>
      </c>
      <c r="V657" s="1">
        <v>21.11</v>
      </c>
      <c r="W657" s="1">
        <v>214.45</v>
      </c>
      <c r="X657" s="1">
        <v>34.449999999999989</v>
      </c>
      <c r="Y657" s="1">
        <v>2900</v>
      </c>
      <c r="Z657" s="1">
        <v>825</v>
      </c>
      <c r="AA657" s="1">
        <v>25</v>
      </c>
      <c r="AB657" s="1">
        <v>193.05</v>
      </c>
      <c r="AC657" s="1">
        <v>25</v>
      </c>
      <c r="AD657" s="1">
        <v>209.3</v>
      </c>
      <c r="AE657" s="1">
        <v>37612.800000000003</v>
      </c>
      <c r="AF657" s="1"/>
    </row>
    <row r="658" spans="2:32" x14ac:dyDescent="0.25">
      <c r="B658" s="1">
        <v>40900</v>
      </c>
      <c r="C658" s="2">
        <v>44679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2475</v>
      </c>
      <c r="K658" s="1">
        <v>1175</v>
      </c>
      <c r="L658" s="1">
        <v>100</v>
      </c>
      <c r="M658" s="1">
        <v>2801</v>
      </c>
      <c r="N658" s="1">
        <v>1175</v>
      </c>
      <c r="O658" s="1">
        <v>4127.3500000000004</v>
      </c>
      <c r="P658" s="1">
        <v>37612.800000000003</v>
      </c>
      <c r="Q658" s="1">
        <v>0</v>
      </c>
      <c r="R658" s="2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/>
    </row>
    <row r="659" spans="2:32" x14ac:dyDescent="0.25">
      <c r="B659" s="1">
        <v>40900</v>
      </c>
      <c r="C659" s="2">
        <v>44637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1175</v>
      </c>
      <c r="L659" s="1">
        <v>0</v>
      </c>
      <c r="M659" s="1">
        <v>0</v>
      </c>
      <c r="N659" s="1">
        <v>1175</v>
      </c>
      <c r="O659" s="1">
        <v>5253.1</v>
      </c>
      <c r="P659" s="1">
        <v>37612.800000000003</v>
      </c>
      <c r="Q659" s="1">
        <v>40900</v>
      </c>
      <c r="R659" s="2">
        <v>44637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3450</v>
      </c>
      <c r="Z659" s="1">
        <v>1175</v>
      </c>
      <c r="AA659" s="1">
        <v>100</v>
      </c>
      <c r="AB659" s="1">
        <v>51</v>
      </c>
      <c r="AC659" s="1">
        <v>1175</v>
      </c>
      <c r="AD659" s="1">
        <v>371.5</v>
      </c>
      <c r="AE659" s="1">
        <v>37612.800000000003</v>
      </c>
      <c r="AF659" s="1"/>
    </row>
    <row r="660" spans="2:32" x14ac:dyDescent="0.25">
      <c r="B660" s="1">
        <v>40900</v>
      </c>
      <c r="C660" s="2">
        <v>44623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2075</v>
      </c>
      <c r="K660" s="1">
        <v>2075</v>
      </c>
      <c r="L660" s="1">
        <v>400</v>
      </c>
      <c r="M660" s="1">
        <v>3043.15</v>
      </c>
      <c r="N660" s="1">
        <v>400</v>
      </c>
      <c r="O660" s="1">
        <v>3475.1</v>
      </c>
      <c r="P660" s="1">
        <v>37612.800000000003</v>
      </c>
      <c r="Q660" s="1">
        <v>40900</v>
      </c>
      <c r="R660" s="2">
        <v>44623</v>
      </c>
      <c r="S660" s="1">
        <v>15</v>
      </c>
      <c r="T660" s="1">
        <v>15</v>
      </c>
      <c r="U660" s="1">
        <v>111</v>
      </c>
      <c r="V660" s="1">
        <v>24.27</v>
      </c>
      <c r="W660" s="1">
        <v>25.05</v>
      </c>
      <c r="X660" s="1">
        <v>-776.30000000000007</v>
      </c>
      <c r="Y660" s="1">
        <v>13750</v>
      </c>
      <c r="Z660" s="1">
        <v>4550</v>
      </c>
      <c r="AA660" s="1">
        <v>50</v>
      </c>
      <c r="AB660" s="1">
        <v>26.6</v>
      </c>
      <c r="AC660" s="1">
        <v>50</v>
      </c>
      <c r="AD660" s="1">
        <v>30.05</v>
      </c>
      <c r="AE660" s="1">
        <v>37612.800000000003</v>
      </c>
      <c r="AF660" s="1"/>
    </row>
    <row r="661" spans="2:32" x14ac:dyDescent="0.25">
      <c r="B661" s="1">
        <v>0</v>
      </c>
      <c r="C661" s="2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40900</v>
      </c>
      <c r="R661" s="2">
        <v>44644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2175</v>
      </c>
      <c r="Z661" s="1">
        <v>0</v>
      </c>
      <c r="AA661" s="1">
        <v>1000</v>
      </c>
      <c r="AB661" s="1">
        <v>9.1</v>
      </c>
      <c r="AC661" s="1">
        <v>0</v>
      </c>
      <c r="AD661" s="1">
        <v>0</v>
      </c>
      <c r="AE661" s="1">
        <v>37612.800000000003</v>
      </c>
      <c r="AF661" s="1"/>
    </row>
    <row r="662" spans="2:32" x14ac:dyDescent="0.25">
      <c r="B662" s="1">
        <v>41000</v>
      </c>
      <c r="C662" s="2">
        <v>44630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2400</v>
      </c>
      <c r="K662" s="1">
        <v>2400</v>
      </c>
      <c r="L662" s="1">
        <v>1175</v>
      </c>
      <c r="M662" s="1">
        <v>2477.9</v>
      </c>
      <c r="N662" s="1">
        <v>1175</v>
      </c>
      <c r="O662" s="1">
        <v>4641.75</v>
      </c>
      <c r="P662" s="1">
        <v>37612.800000000003</v>
      </c>
      <c r="Q662" s="1">
        <v>41000</v>
      </c>
      <c r="R662" s="2">
        <v>44630</v>
      </c>
      <c r="S662" s="1">
        <v>58</v>
      </c>
      <c r="T662" s="1">
        <v>34</v>
      </c>
      <c r="U662" s="1">
        <v>98</v>
      </c>
      <c r="V662" s="1">
        <v>24.97</v>
      </c>
      <c r="W662" s="1">
        <v>81.650000000000006</v>
      </c>
      <c r="X662" s="1">
        <v>-2.5999999999999943</v>
      </c>
      <c r="Y662" s="1">
        <v>6975</v>
      </c>
      <c r="Z662" s="1">
        <v>3375</v>
      </c>
      <c r="AA662" s="1">
        <v>25</v>
      </c>
      <c r="AB662" s="1">
        <v>78.05</v>
      </c>
      <c r="AC662" s="1">
        <v>25</v>
      </c>
      <c r="AD662" s="1">
        <v>82.25</v>
      </c>
      <c r="AE662" s="1">
        <v>37612.800000000003</v>
      </c>
      <c r="AF662" s="1"/>
    </row>
    <row r="663" spans="2:32" x14ac:dyDescent="0.25">
      <c r="B663" s="1">
        <v>0</v>
      </c>
      <c r="C663" s="2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41000</v>
      </c>
      <c r="R663" s="2">
        <v>44644</v>
      </c>
      <c r="S663" s="1">
        <v>13</v>
      </c>
      <c r="T663" s="1">
        <v>5</v>
      </c>
      <c r="U663" s="1">
        <v>16</v>
      </c>
      <c r="V663" s="1">
        <v>20.69</v>
      </c>
      <c r="W663" s="1">
        <v>130</v>
      </c>
      <c r="X663" s="1">
        <v>-90</v>
      </c>
      <c r="Y663" s="1">
        <v>4950</v>
      </c>
      <c r="Z663" s="1">
        <v>2025</v>
      </c>
      <c r="AA663" s="1">
        <v>25</v>
      </c>
      <c r="AB663" s="1">
        <v>118</v>
      </c>
      <c r="AC663" s="1">
        <v>500</v>
      </c>
      <c r="AD663" s="1">
        <v>169</v>
      </c>
      <c r="AE663" s="1">
        <v>37612.800000000003</v>
      </c>
      <c r="AF663" s="1"/>
    </row>
    <row r="664" spans="2:32" x14ac:dyDescent="0.25">
      <c r="B664" s="1">
        <v>41000</v>
      </c>
      <c r="C664" s="2">
        <v>44651</v>
      </c>
      <c r="D664" s="1">
        <v>779</v>
      </c>
      <c r="E664" s="1">
        <v>291</v>
      </c>
      <c r="F664" s="1">
        <v>418</v>
      </c>
      <c r="G664" s="1">
        <v>28.31</v>
      </c>
      <c r="H664" s="1">
        <v>3398.6</v>
      </c>
      <c r="I664" s="1">
        <v>-86.599999999999909</v>
      </c>
      <c r="J664" s="1">
        <v>3475</v>
      </c>
      <c r="K664" s="1">
        <v>243475</v>
      </c>
      <c r="L664" s="1">
        <v>150</v>
      </c>
      <c r="M664" s="1">
        <v>3377.65</v>
      </c>
      <c r="N664" s="1">
        <v>25</v>
      </c>
      <c r="O664" s="1">
        <v>3412.25</v>
      </c>
      <c r="P664" s="1">
        <v>37612.800000000003</v>
      </c>
      <c r="Q664" s="1">
        <v>41000</v>
      </c>
      <c r="R664" s="2">
        <v>44651</v>
      </c>
      <c r="S664" s="1">
        <v>4811</v>
      </c>
      <c r="T664" s="1">
        <v>798</v>
      </c>
      <c r="U664" s="1">
        <v>4710</v>
      </c>
      <c r="V664" s="1">
        <v>20.67</v>
      </c>
      <c r="W664" s="1">
        <v>184.85</v>
      </c>
      <c r="X664" s="1">
        <v>20.349999999999994</v>
      </c>
      <c r="Y664" s="1">
        <v>13025</v>
      </c>
      <c r="Z664" s="1">
        <v>10250</v>
      </c>
      <c r="AA664" s="1">
        <v>25</v>
      </c>
      <c r="AB664" s="1">
        <v>185.25</v>
      </c>
      <c r="AC664" s="1">
        <v>1275</v>
      </c>
      <c r="AD664" s="1">
        <v>187.55</v>
      </c>
      <c r="AE664" s="1">
        <v>37612.800000000003</v>
      </c>
      <c r="AF664" s="1"/>
    </row>
    <row r="665" spans="2:32" x14ac:dyDescent="0.25">
      <c r="B665" s="1">
        <v>41000</v>
      </c>
      <c r="C665" s="2">
        <v>44679</v>
      </c>
      <c r="D665" s="1">
        <v>4</v>
      </c>
      <c r="E665" s="1">
        <v>0</v>
      </c>
      <c r="F665" s="1">
        <v>1</v>
      </c>
      <c r="G665" s="1">
        <v>28.8</v>
      </c>
      <c r="H665" s="1">
        <v>3546.25</v>
      </c>
      <c r="I665" s="1">
        <v>776.25</v>
      </c>
      <c r="J665" s="1">
        <v>1850</v>
      </c>
      <c r="K665" s="1">
        <v>2650</v>
      </c>
      <c r="L665" s="1">
        <v>475</v>
      </c>
      <c r="M665" s="1">
        <v>3027.55</v>
      </c>
      <c r="N665" s="1">
        <v>25</v>
      </c>
      <c r="O665" s="1">
        <v>3529.9</v>
      </c>
      <c r="P665" s="1">
        <v>37612.800000000003</v>
      </c>
      <c r="Q665" s="1">
        <v>41000</v>
      </c>
      <c r="R665" s="2">
        <v>44679</v>
      </c>
      <c r="S665" s="1">
        <v>342</v>
      </c>
      <c r="T665" s="1">
        <v>-6</v>
      </c>
      <c r="U665" s="1">
        <v>92</v>
      </c>
      <c r="V665" s="1">
        <v>19.87</v>
      </c>
      <c r="W665" s="1">
        <v>405</v>
      </c>
      <c r="X665" s="1">
        <v>21.5</v>
      </c>
      <c r="Y665" s="1">
        <v>10900</v>
      </c>
      <c r="Z665" s="1">
        <v>2400</v>
      </c>
      <c r="AA665" s="1">
        <v>25</v>
      </c>
      <c r="AB665" s="1">
        <v>399.2</v>
      </c>
      <c r="AC665" s="1">
        <v>25</v>
      </c>
      <c r="AD665" s="1">
        <v>426.65</v>
      </c>
      <c r="AE665" s="1">
        <v>37612.800000000003</v>
      </c>
      <c r="AF665" s="1"/>
    </row>
    <row r="666" spans="2:32" x14ac:dyDescent="0.25">
      <c r="B666" s="1">
        <v>41000</v>
      </c>
      <c r="C666" s="2">
        <v>44623</v>
      </c>
      <c r="D666" s="1">
        <v>1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3200</v>
      </c>
      <c r="K666" s="1">
        <v>3175</v>
      </c>
      <c r="L666" s="1">
        <v>625</v>
      </c>
      <c r="M666" s="1">
        <v>3158.75</v>
      </c>
      <c r="N666" s="1">
        <v>600</v>
      </c>
      <c r="O666" s="1">
        <v>3463.4</v>
      </c>
      <c r="P666" s="1">
        <v>37612.800000000003</v>
      </c>
      <c r="Q666" s="1">
        <v>41000</v>
      </c>
      <c r="R666" s="2">
        <v>44623</v>
      </c>
      <c r="S666" s="1">
        <v>1318</v>
      </c>
      <c r="T666" s="1">
        <v>484</v>
      </c>
      <c r="U666" s="1">
        <v>3471</v>
      </c>
      <c r="V666" s="1">
        <v>24.74</v>
      </c>
      <c r="W666" s="1">
        <v>27.35</v>
      </c>
      <c r="X666" s="1">
        <v>-5.5499999999999972</v>
      </c>
      <c r="Y666" s="1">
        <v>32850</v>
      </c>
      <c r="Z666" s="1">
        <v>14000</v>
      </c>
      <c r="AA666" s="1">
        <v>25</v>
      </c>
      <c r="AB666" s="1">
        <v>25.9</v>
      </c>
      <c r="AC666" s="1">
        <v>100</v>
      </c>
      <c r="AD666" s="1">
        <v>26.1</v>
      </c>
      <c r="AE666" s="1">
        <v>37612.800000000003</v>
      </c>
      <c r="AF666" s="1"/>
    </row>
    <row r="667" spans="2:32" x14ac:dyDescent="0.25">
      <c r="B667" s="1">
        <v>41000</v>
      </c>
      <c r="C667" s="2">
        <v>44616</v>
      </c>
      <c r="D667" s="1">
        <v>5251</v>
      </c>
      <c r="E667" s="1">
        <v>-23</v>
      </c>
      <c r="F667" s="1">
        <v>117</v>
      </c>
      <c r="G667" s="1">
        <v>49.46</v>
      </c>
      <c r="H667" s="1">
        <v>3379.95</v>
      </c>
      <c r="I667" s="1">
        <v>-117.55000000000018</v>
      </c>
      <c r="J667" s="1">
        <v>9325</v>
      </c>
      <c r="K667" s="1">
        <v>8175</v>
      </c>
      <c r="L667" s="1">
        <v>50</v>
      </c>
      <c r="M667" s="1">
        <v>3389.3</v>
      </c>
      <c r="N667" s="1">
        <v>75</v>
      </c>
      <c r="O667" s="1">
        <v>3407.45</v>
      </c>
      <c r="P667" s="1">
        <v>37612.800000000003</v>
      </c>
      <c r="Q667" s="1">
        <v>41000</v>
      </c>
      <c r="R667" s="2">
        <v>44616</v>
      </c>
      <c r="S667" s="1">
        <v>42837</v>
      </c>
      <c r="T667" s="1">
        <v>5720</v>
      </c>
      <c r="U667" s="1">
        <v>158220</v>
      </c>
      <c r="V667" s="1">
        <v>29.19</v>
      </c>
      <c r="W667" s="1">
        <v>4.8499999999999996</v>
      </c>
      <c r="X667" s="1">
        <v>-4.6500000000000004</v>
      </c>
      <c r="Y667" s="1">
        <v>190000</v>
      </c>
      <c r="Z667" s="1">
        <v>64000</v>
      </c>
      <c r="AA667" s="1">
        <v>150</v>
      </c>
      <c r="AB667" s="1">
        <v>4.9000000000000004</v>
      </c>
      <c r="AC667" s="1">
        <v>300</v>
      </c>
      <c r="AD667" s="1">
        <v>4.95</v>
      </c>
      <c r="AE667" s="1">
        <v>37612.800000000003</v>
      </c>
      <c r="AF667" s="1"/>
    </row>
    <row r="668" spans="2:32" x14ac:dyDescent="0.25">
      <c r="B668" s="1">
        <v>41000</v>
      </c>
      <c r="C668" s="2">
        <v>44637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1225</v>
      </c>
      <c r="L668" s="1">
        <v>0</v>
      </c>
      <c r="M668" s="1">
        <v>0</v>
      </c>
      <c r="N668" s="1">
        <v>1175</v>
      </c>
      <c r="O668" s="1">
        <v>5330.65</v>
      </c>
      <c r="P668" s="1">
        <v>37612.800000000003</v>
      </c>
      <c r="Q668" s="1">
        <v>41000</v>
      </c>
      <c r="R668" s="2">
        <v>44637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5725</v>
      </c>
      <c r="Z668" s="1">
        <v>2850</v>
      </c>
      <c r="AA668" s="1">
        <v>500</v>
      </c>
      <c r="AB668" s="1">
        <v>73</v>
      </c>
      <c r="AC668" s="1">
        <v>500</v>
      </c>
      <c r="AD668" s="1">
        <v>250</v>
      </c>
      <c r="AE668" s="1">
        <v>37612.800000000003</v>
      </c>
      <c r="AF668" s="1"/>
    </row>
    <row r="669" spans="2:32" x14ac:dyDescent="0.25">
      <c r="B669" s="1">
        <v>41100</v>
      </c>
      <c r="C669" s="2">
        <v>44630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2375</v>
      </c>
      <c r="K669" s="1">
        <v>2375</v>
      </c>
      <c r="L669" s="1">
        <v>1175</v>
      </c>
      <c r="M669" s="1">
        <v>2364.0500000000002</v>
      </c>
      <c r="N669" s="1">
        <v>1175</v>
      </c>
      <c r="O669" s="1">
        <v>5278.7</v>
      </c>
      <c r="P669" s="1">
        <v>37612.800000000003</v>
      </c>
      <c r="Q669" s="1">
        <v>41100</v>
      </c>
      <c r="R669" s="2">
        <v>44630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3375</v>
      </c>
      <c r="Z669" s="1">
        <v>2400</v>
      </c>
      <c r="AA669" s="1">
        <v>1000</v>
      </c>
      <c r="AB669" s="1">
        <v>5.2</v>
      </c>
      <c r="AC669" s="1">
        <v>1175</v>
      </c>
      <c r="AD669" s="1">
        <v>189.05</v>
      </c>
      <c r="AE669" s="1">
        <v>37612.800000000003</v>
      </c>
      <c r="AF669" s="1"/>
    </row>
    <row r="670" spans="2:32" x14ac:dyDescent="0.25">
      <c r="B670" s="1">
        <v>41100</v>
      </c>
      <c r="C670" s="2">
        <v>44637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1175</v>
      </c>
      <c r="L670" s="1">
        <v>0</v>
      </c>
      <c r="M670" s="1">
        <v>0</v>
      </c>
      <c r="N670" s="1">
        <v>1175</v>
      </c>
      <c r="O670" s="1">
        <v>5460.1</v>
      </c>
      <c r="P670" s="1">
        <v>37612.800000000003</v>
      </c>
      <c r="Q670" s="1">
        <v>41100</v>
      </c>
      <c r="R670" s="2">
        <v>44637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3400</v>
      </c>
      <c r="Z670" s="1">
        <v>1200</v>
      </c>
      <c r="AA670" s="1">
        <v>25</v>
      </c>
      <c r="AB670" s="1">
        <v>31.35</v>
      </c>
      <c r="AC670" s="1">
        <v>1175</v>
      </c>
      <c r="AD670" s="1">
        <v>344.1</v>
      </c>
      <c r="AE670" s="1">
        <v>37612.800000000003</v>
      </c>
      <c r="AF670" s="1"/>
    </row>
    <row r="671" spans="2:32" x14ac:dyDescent="0.25">
      <c r="B671" s="1">
        <v>0</v>
      </c>
      <c r="C671" s="2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41100</v>
      </c>
      <c r="R671" s="2">
        <v>44644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3075</v>
      </c>
      <c r="Z671" s="1">
        <v>0</v>
      </c>
      <c r="AA671" s="1">
        <v>1000</v>
      </c>
      <c r="AB671" s="1">
        <v>3.8</v>
      </c>
      <c r="AC671" s="1">
        <v>0</v>
      </c>
      <c r="AD671" s="1">
        <v>0</v>
      </c>
      <c r="AE671" s="1">
        <v>37612.800000000003</v>
      </c>
      <c r="AF671" s="1"/>
    </row>
    <row r="672" spans="2:32" x14ac:dyDescent="0.25">
      <c r="B672" s="1">
        <v>41100</v>
      </c>
      <c r="C672" s="2">
        <v>44616</v>
      </c>
      <c r="D672" s="1">
        <v>2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2925</v>
      </c>
      <c r="K672" s="1">
        <v>2550</v>
      </c>
      <c r="L672" s="1">
        <v>500</v>
      </c>
      <c r="M672" s="1">
        <v>3411.8</v>
      </c>
      <c r="N672" s="1">
        <v>825</v>
      </c>
      <c r="O672" s="1">
        <v>3889.35</v>
      </c>
      <c r="P672" s="1">
        <v>37612.800000000003</v>
      </c>
      <c r="Q672" s="1">
        <v>41100</v>
      </c>
      <c r="R672" s="2">
        <v>44616</v>
      </c>
      <c r="S672" s="1">
        <v>838</v>
      </c>
      <c r="T672" s="1">
        <v>-262</v>
      </c>
      <c r="U672" s="1">
        <v>11221</v>
      </c>
      <c r="V672" s="1">
        <v>29.74</v>
      </c>
      <c r="W672" s="1">
        <v>4.75</v>
      </c>
      <c r="X672" s="1">
        <v>-4.9000000000000004</v>
      </c>
      <c r="Y672" s="1">
        <v>54600</v>
      </c>
      <c r="Z672" s="1">
        <v>7275</v>
      </c>
      <c r="AA672" s="1">
        <v>125</v>
      </c>
      <c r="AB672" s="1">
        <v>4.75</v>
      </c>
      <c r="AC672" s="1">
        <v>325</v>
      </c>
      <c r="AD672" s="1">
        <v>4.8499999999999996</v>
      </c>
      <c r="AE672" s="1">
        <v>37612.800000000003</v>
      </c>
      <c r="AF672" s="1"/>
    </row>
    <row r="673" spans="2:32" x14ac:dyDescent="0.25">
      <c r="B673" s="1">
        <v>41100</v>
      </c>
      <c r="C673" s="2">
        <v>44679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1550</v>
      </c>
      <c r="K673" s="1">
        <v>1175</v>
      </c>
      <c r="L673" s="1">
        <v>1175</v>
      </c>
      <c r="M673" s="1">
        <v>2671.7</v>
      </c>
      <c r="N673" s="1">
        <v>1175</v>
      </c>
      <c r="O673" s="1">
        <v>4206.45</v>
      </c>
      <c r="P673" s="1">
        <v>37612.800000000003</v>
      </c>
      <c r="Q673" s="1">
        <v>0</v>
      </c>
      <c r="R673" s="2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/>
    </row>
    <row r="674" spans="2:32" x14ac:dyDescent="0.25">
      <c r="B674" s="1">
        <v>41100</v>
      </c>
      <c r="C674" s="2">
        <v>44623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2150</v>
      </c>
      <c r="K674" s="1">
        <v>2150</v>
      </c>
      <c r="L674" s="1">
        <v>425</v>
      </c>
      <c r="M674" s="1">
        <v>3238.3</v>
      </c>
      <c r="N674" s="1">
        <v>425</v>
      </c>
      <c r="O674" s="1">
        <v>3658.45</v>
      </c>
      <c r="P674" s="1">
        <v>37612.800000000003</v>
      </c>
      <c r="Q674" s="1">
        <v>41100</v>
      </c>
      <c r="R674" s="2">
        <v>44623</v>
      </c>
      <c r="S674" s="1">
        <v>28</v>
      </c>
      <c r="T674" s="1">
        <v>14</v>
      </c>
      <c r="U674" s="1">
        <v>42</v>
      </c>
      <c r="V674" s="1">
        <v>25</v>
      </c>
      <c r="W674" s="1">
        <v>21.65</v>
      </c>
      <c r="X674" s="1">
        <v>-12.5</v>
      </c>
      <c r="Y674" s="1">
        <v>16525</v>
      </c>
      <c r="Z674" s="1">
        <v>6725</v>
      </c>
      <c r="AA674" s="1">
        <v>50</v>
      </c>
      <c r="AB674" s="1">
        <v>22.95</v>
      </c>
      <c r="AC674" s="1">
        <v>50</v>
      </c>
      <c r="AD674" s="1">
        <v>25.35</v>
      </c>
      <c r="AE674" s="1">
        <v>37612.800000000003</v>
      </c>
      <c r="AF674" s="1"/>
    </row>
    <row r="675" spans="2:32" x14ac:dyDescent="0.25">
      <c r="B675" s="1">
        <v>41100</v>
      </c>
      <c r="C675" s="2">
        <v>44651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2375</v>
      </c>
      <c r="K675" s="1">
        <v>1800</v>
      </c>
      <c r="L675" s="1">
        <v>475</v>
      </c>
      <c r="M675" s="1">
        <v>3321.25</v>
      </c>
      <c r="N675" s="1">
        <v>325</v>
      </c>
      <c r="O675" s="1">
        <v>3853.2</v>
      </c>
      <c r="P675" s="1">
        <v>37612.800000000003</v>
      </c>
      <c r="Q675" s="1">
        <v>41100</v>
      </c>
      <c r="R675" s="2">
        <v>44651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6250</v>
      </c>
      <c r="Z675" s="1">
        <v>1400</v>
      </c>
      <c r="AA675" s="1">
        <v>25</v>
      </c>
      <c r="AB675" s="1">
        <v>161.69999999999999</v>
      </c>
      <c r="AC675" s="1">
        <v>25</v>
      </c>
      <c r="AD675" s="1">
        <v>182.65</v>
      </c>
      <c r="AE675" s="1">
        <v>37612.800000000003</v>
      </c>
      <c r="AF675" s="1"/>
    </row>
    <row r="676" spans="2:32" x14ac:dyDescent="0.25">
      <c r="B676" s="1">
        <v>41200</v>
      </c>
      <c r="C676" s="2">
        <v>44623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2075</v>
      </c>
      <c r="K676" s="1">
        <v>2075</v>
      </c>
      <c r="L676" s="1">
        <v>400</v>
      </c>
      <c r="M676" s="1">
        <v>3335</v>
      </c>
      <c r="N676" s="1">
        <v>400</v>
      </c>
      <c r="O676" s="1">
        <v>3761.2</v>
      </c>
      <c r="P676" s="1">
        <v>37612.800000000003</v>
      </c>
      <c r="Q676" s="1">
        <v>41200</v>
      </c>
      <c r="R676" s="2">
        <v>44623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12400</v>
      </c>
      <c r="Z676" s="1">
        <v>1650</v>
      </c>
      <c r="AA676" s="1">
        <v>25</v>
      </c>
      <c r="AB676" s="1">
        <v>13.95</v>
      </c>
      <c r="AC676" s="1">
        <v>50</v>
      </c>
      <c r="AD676" s="1">
        <v>28.8</v>
      </c>
      <c r="AE676" s="1">
        <v>37612.800000000003</v>
      </c>
      <c r="AF676" s="1"/>
    </row>
    <row r="677" spans="2:32" x14ac:dyDescent="0.25">
      <c r="B677" s="1">
        <v>41200</v>
      </c>
      <c r="C677" s="2">
        <v>44637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1175</v>
      </c>
      <c r="L677" s="1">
        <v>0</v>
      </c>
      <c r="M677" s="1">
        <v>0</v>
      </c>
      <c r="N677" s="1">
        <v>1175</v>
      </c>
      <c r="O677" s="1">
        <v>5510.15</v>
      </c>
      <c r="P677" s="1">
        <v>37612.800000000003</v>
      </c>
      <c r="Q677" s="1">
        <v>41200</v>
      </c>
      <c r="R677" s="2">
        <v>44637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3400</v>
      </c>
      <c r="Z677" s="1">
        <v>2375</v>
      </c>
      <c r="AA677" s="1">
        <v>25</v>
      </c>
      <c r="AB677" s="1">
        <v>31.3</v>
      </c>
      <c r="AC677" s="1">
        <v>1175</v>
      </c>
      <c r="AD677" s="1">
        <v>298.95</v>
      </c>
      <c r="AE677" s="1">
        <v>37612.800000000003</v>
      </c>
      <c r="AF677" s="1"/>
    </row>
    <row r="678" spans="2:32" x14ac:dyDescent="0.25">
      <c r="B678" s="1">
        <v>0</v>
      </c>
      <c r="C678" s="2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41200</v>
      </c>
      <c r="R678" s="2">
        <v>44644</v>
      </c>
      <c r="S678" s="1">
        <v>0</v>
      </c>
      <c r="T678" s="1">
        <v>0</v>
      </c>
      <c r="U678" s="1">
        <v>0</v>
      </c>
      <c r="V678" s="1">
        <v>42.46</v>
      </c>
      <c r="W678" s="1">
        <v>805</v>
      </c>
      <c r="X678" s="1">
        <v>-27.5</v>
      </c>
      <c r="Y678" s="1">
        <v>4100</v>
      </c>
      <c r="Z678" s="1">
        <v>200</v>
      </c>
      <c r="AA678" s="1">
        <v>25</v>
      </c>
      <c r="AB678" s="1">
        <v>6</v>
      </c>
      <c r="AC678" s="1">
        <v>100</v>
      </c>
      <c r="AD678" s="1">
        <v>398.95</v>
      </c>
      <c r="AE678" s="1">
        <v>37612.800000000003</v>
      </c>
      <c r="AF678" s="1"/>
    </row>
    <row r="679" spans="2:32" x14ac:dyDescent="0.25">
      <c r="B679" s="1">
        <v>41200</v>
      </c>
      <c r="C679" s="2">
        <v>44651</v>
      </c>
      <c r="D679" s="1">
        <v>1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2200</v>
      </c>
      <c r="K679" s="1">
        <v>1675</v>
      </c>
      <c r="L679" s="1">
        <v>500</v>
      </c>
      <c r="M679" s="1">
        <v>3414.5</v>
      </c>
      <c r="N679" s="1">
        <v>350</v>
      </c>
      <c r="O679" s="1">
        <v>3982.05</v>
      </c>
      <c r="P679" s="1">
        <v>37612.800000000003</v>
      </c>
      <c r="Q679" s="1">
        <v>41200</v>
      </c>
      <c r="R679" s="2">
        <v>44651</v>
      </c>
      <c r="S679" s="1">
        <v>6</v>
      </c>
      <c r="T679" s="1">
        <v>0</v>
      </c>
      <c r="U679" s="1">
        <v>1</v>
      </c>
      <c r="V679" s="1">
        <v>23.1</v>
      </c>
      <c r="W679" s="1">
        <v>233</v>
      </c>
      <c r="X679" s="1">
        <v>43</v>
      </c>
      <c r="Y679" s="1">
        <v>3475</v>
      </c>
      <c r="Z679" s="1">
        <v>1425</v>
      </c>
      <c r="AA679" s="1">
        <v>25</v>
      </c>
      <c r="AB679" s="1">
        <v>151.05000000000001</v>
      </c>
      <c r="AC679" s="1">
        <v>25</v>
      </c>
      <c r="AD679" s="1">
        <v>168.3</v>
      </c>
      <c r="AE679" s="1">
        <v>37612.800000000003</v>
      </c>
      <c r="AF679" s="1"/>
    </row>
    <row r="680" spans="2:32" x14ac:dyDescent="0.25">
      <c r="B680" s="1">
        <v>41200</v>
      </c>
      <c r="C680" s="2">
        <v>44679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1550</v>
      </c>
      <c r="K680" s="1">
        <v>1175</v>
      </c>
      <c r="L680" s="1">
        <v>1175</v>
      </c>
      <c r="M680" s="1">
        <v>2751.1</v>
      </c>
      <c r="N680" s="1">
        <v>1175</v>
      </c>
      <c r="O680" s="1">
        <v>4301.75</v>
      </c>
      <c r="P680" s="1">
        <v>37612.800000000003</v>
      </c>
      <c r="Q680" s="1">
        <v>0</v>
      </c>
      <c r="R680" s="2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/>
    </row>
    <row r="681" spans="2:32" x14ac:dyDescent="0.25">
      <c r="B681" s="1">
        <v>41200</v>
      </c>
      <c r="C681" s="2">
        <v>44616</v>
      </c>
      <c r="D681" s="1">
        <v>3</v>
      </c>
      <c r="E681" s="1">
        <v>0</v>
      </c>
      <c r="F681" s="1">
        <v>2</v>
      </c>
      <c r="G681" s="1">
        <v>0</v>
      </c>
      <c r="H681" s="1">
        <v>3512.45</v>
      </c>
      <c r="I681" s="1">
        <v>1551.85</v>
      </c>
      <c r="J681" s="1">
        <v>3000</v>
      </c>
      <c r="K681" s="1">
        <v>2675</v>
      </c>
      <c r="L681" s="1">
        <v>125</v>
      </c>
      <c r="M681" s="1">
        <v>3512.15</v>
      </c>
      <c r="N681" s="1">
        <v>550</v>
      </c>
      <c r="O681" s="1">
        <v>3698.55</v>
      </c>
      <c r="P681" s="1">
        <v>37612.800000000003</v>
      </c>
      <c r="Q681" s="1">
        <v>41200</v>
      </c>
      <c r="R681" s="2">
        <v>44616</v>
      </c>
      <c r="S681" s="1">
        <v>1543</v>
      </c>
      <c r="T681" s="1">
        <v>774</v>
      </c>
      <c r="U681" s="1">
        <v>12635</v>
      </c>
      <c r="V681" s="1">
        <v>30.27</v>
      </c>
      <c r="W681" s="1">
        <v>4.55</v>
      </c>
      <c r="X681" s="1">
        <v>-4.1499999999999995</v>
      </c>
      <c r="Y681" s="1">
        <v>62700</v>
      </c>
      <c r="Z681" s="1">
        <v>4800</v>
      </c>
      <c r="AA681" s="1">
        <v>75</v>
      </c>
      <c r="AB681" s="1">
        <v>4.5</v>
      </c>
      <c r="AC681" s="1">
        <v>25</v>
      </c>
      <c r="AD681" s="1">
        <v>4.55</v>
      </c>
      <c r="AE681" s="1">
        <v>37612.800000000003</v>
      </c>
      <c r="AF681" s="1"/>
    </row>
    <row r="682" spans="2:32" x14ac:dyDescent="0.25">
      <c r="B682" s="1">
        <v>41200</v>
      </c>
      <c r="C682" s="2">
        <v>44630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2375</v>
      </c>
      <c r="K682" s="1">
        <v>2375</v>
      </c>
      <c r="L682" s="1">
        <v>1175</v>
      </c>
      <c r="M682" s="1">
        <v>2062.4</v>
      </c>
      <c r="N682" s="1">
        <v>1175</v>
      </c>
      <c r="O682" s="1">
        <v>5858.1</v>
      </c>
      <c r="P682" s="1">
        <v>37612.800000000003</v>
      </c>
      <c r="Q682" s="1">
        <v>41200</v>
      </c>
      <c r="R682" s="2">
        <v>44630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3375</v>
      </c>
      <c r="Z682" s="1">
        <v>2425</v>
      </c>
      <c r="AA682" s="1">
        <v>1000</v>
      </c>
      <c r="AB682" s="1">
        <v>5.2</v>
      </c>
      <c r="AC682" s="1">
        <v>25</v>
      </c>
      <c r="AD682" s="1">
        <v>148.94999999999999</v>
      </c>
      <c r="AE682" s="1">
        <v>37612.800000000003</v>
      </c>
      <c r="AF682" s="1"/>
    </row>
    <row r="683" spans="2:32" x14ac:dyDescent="0.25">
      <c r="B683" s="1">
        <v>41300</v>
      </c>
      <c r="C683" s="2">
        <v>44630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2375</v>
      </c>
      <c r="K683" s="1">
        <v>2375</v>
      </c>
      <c r="L683" s="1">
        <v>1175</v>
      </c>
      <c r="M683" s="1">
        <v>2493.4</v>
      </c>
      <c r="N683" s="1">
        <v>1175</v>
      </c>
      <c r="O683" s="1">
        <v>5967.05</v>
      </c>
      <c r="P683" s="1">
        <v>37612.800000000003</v>
      </c>
      <c r="Q683" s="1">
        <v>41300</v>
      </c>
      <c r="R683" s="2">
        <v>44630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3375</v>
      </c>
      <c r="Z683" s="1">
        <v>2425</v>
      </c>
      <c r="AA683" s="1">
        <v>1000</v>
      </c>
      <c r="AB683" s="1">
        <v>5.2</v>
      </c>
      <c r="AC683" s="1">
        <v>25</v>
      </c>
      <c r="AD683" s="1">
        <v>148.94999999999999</v>
      </c>
      <c r="AE683" s="1">
        <v>37612.800000000003</v>
      </c>
      <c r="AF683" s="1"/>
    </row>
    <row r="684" spans="2:32" x14ac:dyDescent="0.25">
      <c r="B684" s="1">
        <v>41300</v>
      </c>
      <c r="C684" s="2">
        <v>44637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1175</v>
      </c>
      <c r="L684" s="1">
        <v>0</v>
      </c>
      <c r="M684" s="1">
        <v>0</v>
      </c>
      <c r="N684" s="1">
        <v>1175</v>
      </c>
      <c r="O684" s="1">
        <v>5631.15</v>
      </c>
      <c r="P684" s="1">
        <v>37612.800000000003</v>
      </c>
      <c r="Q684" s="1">
        <v>41300</v>
      </c>
      <c r="R684" s="2">
        <v>44637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3400</v>
      </c>
      <c r="Z684" s="1">
        <v>2375</v>
      </c>
      <c r="AA684" s="1">
        <v>25</v>
      </c>
      <c r="AB684" s="1">
        <v>31.3</v>
      </c>
      <c r="AC684" s="1">
        <v>1175</v>
      </c>
      <c r="AD684" s="1">
        <v>298.95</v>
      </c>
      <c r="AE684" s="1">
        <v>37612.800000000003</v>
      </c>
      <c r="AF684" s="1"/>
    </row>
    <row r="685" spans="2:32" x14ac:dyDescent="0.25">
      <c r="B685" s="1">
        <v>0</v>
      </c>
      <c r="C685" s="2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41300</v>
      </c>
      <c r="R685" s="2">
        <v>44644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3075</v>
      </c>
      <c r="Z685" s="1">
        <v>0</v>
      </c>
      <c r="AA685" s="1">
        <v>1000</v>
      </c>
      <c r="AB685" s="1">
        <v>3.8</v>
      </c>
      <c r="AC685" s="1">
        <v>0</v>
      </c>
      <c r="AD685" s="1">
        <v>0</v>
      </c>
      <c r="AE685" s="1">
        <v>37612.800000000003</v>
      </c>
      <c r="AF685" s="1"/>
    </row>
    <row r="686" spans="2:32" x14ac:dyDescent="0.25">
      <c r="B686" s="1">
        <v>41300</v>
      </c>
      <c r="C686" s="2">
        <v>44651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3550</v>
      </c>
      <c r="K686" s="1">
        <v>2150</v>
      </c>
      <c r="L686" s="1">
        <v>25</v>
      </c>
      <c r="M686" s="1">
        <v>3568.4</v>
      </c>
      <c r="N686" s="1">
        <v>450</v>
      </c>
      <c r="O686" s="1">
        <v>3940.5</v>
      </c>
      <c r="P686" s="1">
        <v>37612.800000000003</v>
      </c>
      <c r="Q686" s="1">
        <v>41300</v>
      </c>
      <c r="R686" s="2">
        <v>44651</v>
      </c>
      <c r="S686" s="1">
        <v>6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4975</v>
      </c>
      <c r="Z686" s="1">
        <v>1400</v>
      </c>
      <c r="AA686" s="1">
        <v>25</v>
      </c>
      <c r="AB686" s="1">
        <v>140.94999999999999</v>
      </c>
      <c r="AC686" s="1">
        <v>25</v>
      </c>
      <c r="AD686" s="1">
        <v>154.94999999999999</v>
      </c>
      <c r="AE686" s="1">
        <v>37612.800000000003</v>
      </c>
      <c r="AF686" s="1"/>
    </row>
    <row r="687" spans="2:32" x14ac:dyDescent="0.25">
      <c r="B687" s="1">
        <v>41300</v>
      </c>
      <c r="C687" s="2">
        <v>44679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1525</v>
      </c>
      <c r="K687" s="1">
        <v>1175</v>
      </c>
      <c r="L687" s="1">
        <v>1175</v>
      </c>
      <c r="M687" s="1">
        <v>2851.1</v>
      </c>
      <c r="N687" s="1">
        <v>1175</v>
      </c>
      <c r="O687" s="1">
        <v>4405.1000000000004</v>
      </c>
      <c r="P687" s="1">
        <v>37612.800000000003</v>
      </c>
      <c r="Q687" s="1">
        <v>0</v>
      </c>
      <c r="R687" s="2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/>
    </row>
    <row r="688" spans="2:32" x14ac:dyDescent="0.25">
      <c r="B688" s="1">
        <v>41300</v>
      </c>
      <c r="C688" s="2">
        <v>44616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2900</v>
      </c>
      <c r="K688" s="1">
        <v>2000</v>
      </c>
      <c r="L688" s="1">
        <v>500</v>
      </c>
      <c r="M688" s="1">
        <v>3605.35</v>
      </c>
      <c r="N688" s="1">
        <v>275</v>
      </c>
      <c r="O688" s="1">
        <v>3789.45</v>
      </c>
      <c r="P688" s="1">
        <v>37612.800000000003</v>
      </c>
      <c r="Q688" s="1">
        <v>41300</v>
      </c>
      <c r="R688" s="2">
        <v>44616</v>
      </c>
      <c r="S688" s="1">
        <v>1405</v>
      </c>
      <c r="T688" s="1">
        <v>815</v>
      </c>
      <c r="U688" s="1">
        <v>9678</v>
      </c>
      <c r="V688" s="1">
        <v>30.86</v>
      </c>
      <c r="W688" s="1">
        <v>4.55</v>
      </c>
      <c r="X688" s="1">
        <v>-3.6499999999999995</v>
      </c>
      <c r="Y688" s="1">
        <v>62675</v>
      </c>
      <c r="Z688" s="1">
        <v>6400</v>
      </c>
      <c r="AA688" s="1">
        <v>25</v>
      </c>
      <c r="AB688" s="1">
        <v>4.45</v>
      </c>
      <c r="AC688" s="1">
        <v>50</v>
      </c>
      <c r="AD688" s="1">
        <v>4.55</v>
      </c>
      <c r="AE688" s="1">
        <v>37612.800000000003</v>
      </c>
      <c r="AF688" s="1"/>
    </row>
    <row r="689" spans="2:32" x14ac:dyDescent="0.25">
      <c r="B689" s="1">
        <v>41300</v>
      </c>
      <c r="C689" s="2">
        <v>44623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2075</v>
      </c>
      <c r="K689" s="1">
        <v>2075</v>
      </c>
      <c r="L689" s="1">
        <v>400</v>
      </c>
      <c r="M689" s="1">
        <v>3435.9</v>
      </c>
      <c r="N689" s="1">
        <v>400</v>
      </c>
      <c r="O689" s="1">
        <v>3858.25</v>
      </c>
      <c r="P689" s="1">
        <v>37612.800000000003</v>
      </c>
      <c r="Q689" s="1">
        <v>41300</v>
      </c>
      <c r="R689" s="2">
        <v>44623</v>
      </c>
      <c r="S689" s="1">
        <v>18</v>
      </c>
      <c r="T689" s="1">
        <v>17</v>
      </c>
      <c r="U689" s="1">
        <v>75</v>
      </c>
      <c r="V689" s="1">
        <v>25.04</v>
      </c>
      <c r="W689" s="1">
        <v>20.350000000000001</v>
      </c>
      <c r="X689" s="1">
        <v>-25</v>
      </c>
      <c r="Y689" s="1">
        <v>16325</v>
      </c>
      <c r="Z689" s="1">
        <v>5825</v>
      </c>
      <c r="AA689" s="1">
        <v>125</v>
      </c>
      <c r="AB689" s="1">
        <v>20</v>
      </c>
      <c r="AC689" s="1">
        <v>300</v>
      </c>
      <c r="AD689" s="1">
        <v>32.950000000000003</v>
      </c>
      <c r="AE689" s="1">
        <v>37612.800000000003</v>
      </c>
      <c r="AF689" s="1"/>
    </row>
    <row r="690" spans="2:32" x14ac:dyDescent="0.25">
      <c r="B690" s="1">
        <v>41400</v>
      </c>
      <c r="C690" s="2">
        <v>44623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2150</v>
      </c>
      <c r="K690" s="1">
        <v>2150</v>
      </c>
      <c r="L690" s="1">
        <v>425</v>
      </c>
      <c r="M690" s="1">
        <v>3532.55</v>
      </c>
      <c r="N690" s="1">
        <v>425</v>
      </c>
      <c r="O690" s="1">
        <v>3966.55</v>
      </c>
      <c r="P690" s="1">
        <v>37612.800000000003</v>
      </c>
      <c r="Q690" s="1">
        <v>41400</v>
      </c>
      <c r="R690" s="2">
        <v>44623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9225</v>
      </c>
      <c r="Z690" s="1">
        <v>1650</v>
      </c>
      <c r="AA690" s="1">
        <v>400</v>
      </c>
      <c r="AB690" s="1">
        <v>14.55</v>
      </c>
      <c r="AC690" s="1">
        <v>50</v>
      </c>
      <c r="AD690" s="1">
        <v>36.5</v>
      </c>
      <c r="AE690" s="1">
        <v>37612.800000000003</v>
      </c>
      <c r="AF690" s="1"/>
    </row>
    <row r="691" spans="2:32" x14ac:dyDescent="0.25">
      <c r="B691" s="1">
        <v>41400</v>
      </c>
      <c r="C691" s="2">
        <v>44630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2375</v>
      </c>
      <c r="K691" s="1">
        <v>2375</v>
      </c>
      <c r="L691" s="1">
        <v>1175</v>
      </c>
      <c r="M691" s="1">
        <v>2588.85</v>
      </c>
      <c r="N691" s="1">
        <v>1175</v>
      </c>
      <c r="O691" s="1">
        <v>4807.45</v>
      </c>
      <c r="P691" s="1">
        <v>37612.800000000003</v>
      </c>
      <c r="Q691" s="1">
        <v>41400</v>
      </c>
      <c r="R691" s="2">
        <v>44630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3375</v>
      </c>
      <c r="Z691" s="1">
        <v>2425</v>
      </c>
      <c r="AA691" s="1">
        <v>1000</v>
      </c>
      <c r="AB691" s="1">
        <v>5.2</v>
      </c>
      <c r="AC691" s="1">
        <v>25</v>
      </c>
      <c r="AD691" s="1">
        <v>148.85</v>
      </c>
      <c r="AE691" s="1">
        <v>37612.800000000003</v>
      </c>
      <c r="AF691" s="1"/>
    </row>
    <row r="692" spans="2:32" x14ac:dyDescent="0.25">
      <c r="B692" s="1">
        <v>41400</v>
      </c>
      <c r="C692" s="2">
        <v>44637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1175</v>
      </c>
      <c r="L692" s="1">
        <v>0</v>
      </c>
      <c r="M692" s="1">
        <v>0</v>
      </c>
      <c r="N692" s="1">
        <v>1175</v>
      </c>
      <c r="O692" s="1">
        <v>5672.4</v>
      </c>
      <c r="P692" s="1">
        <v>37612.800000000003</v>
      </c>
      <c r="Q692" s="1">
        <v>41400</v>
      </c>
      <c r="R692" s="2">
        <v>44637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3400</v>
      </c>
      <c r="Z692" s="1">
        <v>2375</v>
      </c>
      <c r="AA692" s="1">
        <v>25</v>
      </c>
      <c r="AB692" s="1">
        <v>31.3</v>
      </c>
      <c r="AC692" s="1">
        <v>1175</v>
      </c>
      <c r="AD692" s="1">
        <v>248.95</v>
      </c>
      <c r="AE692" s="1">
        <v>37612.800000000003</v>
      </c>
      <c r="AF692" s="1"/>
    </row>
    <row r="693" spans="2:32" x14ac:dyDescent="0.25">
      <c r="B693" s="1">
        <v>0</v>
      </c>
      <c r="C693" s="2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41400</v>
      </c>
      <c r="R693" s="2">
        <v>44644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3075</v>
      </c>
      <c r="Z693" s="1">
        <v>0</v>
      </c>
      <c r="AA693" s="1">
        <v>1000</v>
      </c>
      <c r="AB693" s="1">
        <v>3.6</v>
      </c>
      <c r="AC693" s="1">
        <v>0</v>
      </c>
      <c r="AD693" s="1">
        <v>0</v>
      </c>
      <c r="AE693" s="1">
        <v>37612.800000000003</v>
      </c>
      <c r="AF693" s="1"/>
    </row>
    <row r="694" spans="2:32" x14ac:dyDescent="0.25">
      <c r="B694" s="1">
        <v>41400</v>
      </c>
      <c r="C694" s="2">
        <v>44651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2575</v>
      </c>
      <c r="K694" s="1">
        <v>1750</v>
      </c>
      <c r="L694" s="1">
        <v>500</v>
      </c>
      <c r="M694" s="1">
        <v>3595.15</v>
      </c>
      <c r="N694" s="1">
        <v>350</v>
      </c>
      <c r="O694" s="1">
        <v>4158.6000000000004</v>
      </c>
      <c r="P694" s="1">
        <v>37612.800000000003</v>
      </c>
      <c r="Q694" s="1">
        <v>41400</v>
      </c>
      <c r="R694" s="2">
        <v>44651</v>
      </c>
      <c r="S694" s="1">
        <v>3</v>
      </c>
      <c r="T694" s="1">
        <v>0</v>
      </c>
      <c r="U694" s="1">
        <v>3</v>
      </c>
      <c r="V694" s="1">
        <v>19.53</v>
      </c>
      <c r="W694" s="1">
        <v>115.4</v>
      </c>
      <c r="X694" s="1">
        <v>-65.299999999999983</v>
      </c>
      <c r="Y694" s="1">
        <v>6175</v>
      </c>
      <c r="Z694" s="1">
        <v>225</v>
      </c>
      <c r="AA694" s="1">
        <v>25</v>
      </c>
      <c r="AB694" s="1">
        <v>131.30000000000001</v>
      </c>
      <c r="AC694" s="1">
        <v>25</v>
      </c>
      <c r="AD694" s="1">
        <v>142.65</v>
      </c>
      <c r="AE694" s="1">
        <v>37612.800000000003</v>
      </c>
      <c r="AF694" s="1"/>
    </row>
    <row r="695" spans="2:32" x14ac:dyDescent="0.25">
      <c r="B695" s="1">
        <v>41400</v>
      </c>
      <c r="C695" s="2">
        <v>44616</v>
      </c>
      <c r="D695" s="1">
        <v>3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2925</v>
      </c>
      <c r="K695" s="1">
        <v>2500</v>
      </c>
      <c r="L695" s="1">
        <v>500</v>
      </c>
      <c r="M695" s="1">
        <v>3698.75</v>
      </c>
      <c r="N695" s="1">
        <v>500</v>
      </c>
      <c r="O695" s="1">
        <v>3911.3</v>
      </c>
      <c r="P695" s="1">
        <v>37612.800000000003</v>
      </c>
      <c r="Q695" s="1">
        <v>41400</v>
      </c>
      <c r="R695" s="2">
        <v>44616</v>
      </c>
      <c r="S695" s="1">
        <v>592</v>
      </c>
      <c r="T695" s="1">
        <v>169</v>
      </c>
      <c r="U695" s="1">
        <v>7071</v>
      </c>
      <c r="V695" s="1">
        <v>31.24</v>
      </c>
      <c r="W695" s="1">
        <v>4.2</v>
      </c>
      <c r="X695" s="1">
        <v>-3.8999999999999995</v>
      </c>
      <c r="Y695" s="1">
        <v>76775</v>
      </c>
      <c r="Z695" s="1">
        <v>7025</v>
      </c>
      <c r="AA695" s="1">
        <v>25</v>
      </c>
      <c r="AB695" s="1">
        <v>4.1500000000000004</v>
      </c>
      <c r="AC695" s="1">
        <v>25</v>
      </c>
      <c r="AD695" s="1">
        <v>4.25</v>
      </c>
      <c r="AE695" s="1">
        <v>37612.800000000003</v>
      </c>
      <c r="AF695" s="1"/>
    </row>
    <row r="696" spans="2:32" x14ac:dyDescent="0.25">
      <c r="B696" s="1">
        <v>41400</v>
      </c>
      <c r="C696" s="2">
        <v>44679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1550</v>
      </c>
      <c r="K696" s="1">
        <v>1175</v>
      </c>
      <c r="L696" s="1">
        <v>1175</v>
      </c>
      <c r="M696" s="1">
        <v>3129.4</v>
      </c>
      <c r="N696" s="1">
        <v>1175</v>
      </c>
      <c r="O696" s="1">
        <v>4522.25</v>
      </c>
      <c r="P696" s="1">
        <v>37612.800000000003</v>
      </c>
      <c r="Q696" s="1">
        <v>0</v>
      </c>
      <c r="R696" s="2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/>
    </row>
    <row r="697" spans="2:32" x14ac:dyDescent="0.25">
      <c r="B697" s="1">
        <v>41500</v>
      </c>
      <c r="C697" s="2">
        <v>44616</v>
      </c>
      <c r="D697" s="1">
        <v>80</v>
      </c>
      <c r="E697" s="1">
        <v>-3</v>
      </c>
      <c r="F697" s="1">
        <v>9</v>
      </c>
      <c r="G697" s="1">
        <v>0</v>
      </c>
      <c r="H697" s="1">
        <v>3700</v>
      </c>
      <c r="I697" s="1">
        <v>81.099999999999909</v>
      </c>
      <c r="J697" s="1">
        <v>5550</v>
      </c>
      <c r="K697" s="1">
        <v>3350</v>
      </c>
      <c r="L697" s="1">
        <v>125</v>
      </c>
      <c r="M697" s="1">
        <v>3881.5</v>
      </c>
      <c r="N697" s="1">
        <v>125</v>
      </c>
      <c r="O697" s="1">
        <v>3907.1</v>
      </c>
      <c r="P697" s="1">
        <v>37612.800000000003</v>
      </c>
      <c r="Q697" s="1">
        <v>41500</v>
      </c>
      <c r="R697" s="2">
        <v>44616</v>
      </c>
      <c r="S697" s="1">
        <v>14395</v>
      </c>
      <c r="T697" s="1">
        <v>382</v>
      </c>
      <c r="U697" s="1">
        <v>59807</v>
      </c>
      <c r="V697" s="1">
        <v>31.71</v>
      </c>
      <c r="W697" s="1">
        <v>3.9</v>
      </c>
      <c r="X697" s="1">
        <v>-3.3000000000000003</v>
      </c>
      <c r="Y697" s="1">
        <v>113250</v>
      </c>
      <c r="Z697" s="1">
        <v>22475</v>
      </c>
      <c r="AA697" s="1">
        <v>1500</v>
      </c>
      <c r="AB697" s="1">
        <v>3.85</v>
      </c>
      <c r="AC697" s="1">
        <v>25</v>
      </c>
      <c r="AD697" s="1">
        <v>3.9</v>
      </c>
      <c r="AE697" s="1">
        <v>37612.800000000003</v>
      </c>
      <c r="AF697" s="1"/>
    </row>
    <row r="698" spans="2:32" x14ac:dyDescent="0.25">
      <c r="B698" s="1">
        <v>41500</v>
      </c>
      <c r="C698" s="2">
        <v>44630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2375</v>
      </c>
      <c r="K698" s="1">
        <v>2375</v>
      </c>
      <c r="L698" s="1">
        <v>1175</v>
      </c>
      <c r="M698" s="1">
        <v>3381.4</v>
      </c>
      <c r="N698" s="1">
        <v>1175</v>
      </c>
      <c r="O698" s="1">
        <v>4169.25</v>
      </c>
      <c r="P698" s="1">
        <v>37612.800000000003</v>
      </c>
      <c r="Q698" s="1">
        <v>41500</v>
      </c>
      <c r="R698" s="2">
        <v>44630</v>
      </c>
      <c r="S698" s="1">
        <v>39</v>
      </c>
      <c r="T698" s="1">
        <v>37</v>
      </c>
      <c r="U698" s="1">
        <v>106</v>
      </c>
      <c r="V698" s="1">
        <v>25.04</v>
      </c>
      <c r="W698" s="1">
        <v>54</v>
      </c>
      <c r="X698" s="1">
        <v>-20.849999999999994</v>
      </c>
      <c r="Y698" s="1">
        <v>9100</v>
      </c>
      <c r="Z698" s="1">
        <v>4300</v>
      </c>
      <c r="AA698" s="1">
        <v>200</v>
      </c>
      <c r="AB698" s="1">
        <v>50</v>
      </c>
      <c r="AC698" s="1">
        <v>200</v>
      </c>
      <c r="AD698" s="1">
        <v>53.95</v>
      </c>
      <c r="AE698" s="1">
        <v>37612.800000000003</v>
      </c>
      <c r="AF698" s="1"/>
    </row>
    <row r="699" spans="2:32" x14ac:dyDescent="0.25">
      <c r="B699" s="1">
        <v>41500</v>
      </c>
      <c r="C699" s="2">
        <v>44637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1225</v>
      </c>
      <c r="K699" s="1">
        <v>1225</v>
      </c>
      <c r="L699" s="1">
        <v>50</v>
      </c>
      <c r="M699" s="1">
        <v>2636.6</v>
      </c>
      <c r="N699" s="1">
        <v>50</v>
      </c>
      <c r="O699" s="1">
        <v>5828.45</v>
      </c>
      <c r="P699" s="1">
        <v>37612.800000000003</v>
      </c>
      <c r="Q699" s="1">
        <v>41500</v>
      </c>
      <c r="R699" s="2">
        <v>44637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5775</v>
      </c>
      <c r="Z699" s="1">
        <v>2850</v>
      </c>
      <c r="AA699" s="1">
        <v>500</v>
      </c>
      <c r="AB699" s="1">
        <v>45</v>
      </c>
      <c r="AC699" s="1">
        <v>500</v>
      </c>
      <c r="AD699" s="1">
        <v>199</v>
      </c>
      <c r="AE699" s="1">
        <v>37612.800000000003</v>
      </c>
      <c r="AF699" s="1"/>
    </row>
    <row r="700" spans="2:32" x14ac:dyDescent="0.25">
      <c r="B700" s="1">
        <v>0</v>
      </c>
      <c r="C700" s="2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41500</v>
      </c>
      <c r="R700" s="2">
        <v>44644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3025</v>
      </c>
      <c r="Z700" s="1">
        <v>0</v>
      </c>
      <c r="AA700" s="1">
        <v>25</v>
      </c>
      <c r="AB700" s="1">
        <v>36.6</v>
      </c>
      <c r="AC700" s="1">
        <v>0</v>
      </c>
      <c r="AD700" s="1">
        <v>0</v>
      </c>
      <c r="AE700" s="1">
        <v>37612.800000000003</v>
      </c>
      <c r="AF700" s="1"/>
    </row>
    <row r="701" spans="2:32" x14ac:dyDescent="0.25">
      <c r="B701" s="1">
        <v>41500</v>
      </c>
      <c r="C701" s="2">
        <v>44651</v>
      </c>
      <c r="D701" s="1">
        <v>25</v>
      </c>
      <c r="E701" s="1">
        <v>2</v>
      </c>
      <c r="F701" s="1">
        <v>11</v>
      </c>
      <c r="G701" s="1">
        <v>30.98</v>
      </c>
      <c r="H701" s="1">
        <v>3903</v>
      </c>
      <c r="I701" s="1">
        <v>153</v>
      </c>
      <c r="J701" s="1">
        <v>3700</v>
      </c>
      <c r="K701" s="1">
        <v>3225</v>
      </c>
      <c r="L701" s="1">
        <v>25</v>
      </c>
      <c r="M701" s="1">
        <v>3815.65</v>
      </c>
      <c r="N701" s="1">
        <v>25</v>
      </c>
      <c r="O701" s="1">
        <v>3874.35</v>
      </c>
      <c r="P701" s="1">
        <v>37612.800000000003</v>
      </c>
      <c r="Q701" s="1">
        <v>41500</v>
      </c>
      <c r="R701" s="2">
        <v>44651</v>
      </c>
      <c r="S701" s="1">
        <v>2993</v>
      </c>
      <c r="T701" s="1">
        <v>629</v>
      </c>
      <c r="U701" s="1">
        <v>2345</v>
      </c>
      <c r="V701" s="1">
        <v>20.57</v>
      </c>
      <c r="W701" s="1">
        <v>129.44999999999999</v>
      </c>
      <c r="X701" s="1">
        <v>14.199999999999989</v>
      </c>
      <c r="Y701" s="1">
        <v>5800</v>
      </c>
      <c r="Z701" s="1">
        <v>3775</v>
      </c>
      <c r="AA701" s="1">
        <v>75</v>
      </c>
      <c r="AB701" s="1">
        <v>127</v>
      </c>
      <c r="AC701" s="1">
        <v>25</v>
      </c>
      <c r="AD701" s="1">
        <v>129.94999999999999</v>
      </c>
      <c r="AE701" s="1">
        <v>37612.800000000003</v>
      </c>
      <c r="AF701" s="1"/>
    </row>
    <row r="702" spans="2:32" x14ac:dyDescent="0.25">
      <c r="B702" s="1">
        <v>41500</v>
      </c>
      <c r="C702" s="2">
        <v>44679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1600</v>
      </c>
      <c r="K702" s="1">
        <v>1475</v>
      </c>
      <c r="L702" s="1">
        <v>25</v>
      </c>
      <c r="M702" s="1">
        <v>3143.2</v>
      </c>
      <c r="N702" s="1">
        <v>200</v>
      </c>
      <c r="O702" s="1">
        <v>4486.25</v>
      </c>
      <c r="P702" s="1">
        <v>37612.800000000003</v>
      </c>
      <c r="Q702" s="1">
        <v>41500</v>
      </c>
      <c r="R702" s="2">
        <v>44679</v>
      </c>
      <c r="S702" s="1">
        <v>34</v>
      </c>
      <c r="T702" s="1">
        <v>-1</v>
      </c>
      <c r="U702" s="1">
        <v>7</v>
      </c>
      <c r="V702" s="1">
        <v>20.05</v>
      </c>
      <c r="W702" s="1">
        <v>330</v>
      </c>
      <c r="X702" s="1">
        <v>28.600000000000023</v>
      </c>
      <c r="Y702" s="1">
        <v>10025</v>
      </c>
      <c r="Z702" s="1">
        <v>425</v>
      </c>
      <c r="AA702" s="1">
        <v>25</v>
      </c>
      <c r="AB702" s="1">
        <v>294.3</v>
      </c>
      <c r="AC702" s="1">
        <v>25</v>
      </c>
      <c r="AD702" s="1">
        <v>378.7</v>
      </c>
      <c r="AE702" s="1">
        <v>37612.800000000003</v>
      </c>
      <c r="AF702" s="1"/>
    </row>
    <row r="703" spans="2:32" x14ac:dyDescent="0.25">
      <c r="B703" s="1">
        <v>41500</v>
      </c>
      <c r="C703" s="2">
        <v>44623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2250</v>
      </c>
      <c r="K703" s="1">
        <v>2250</v>
      </c>
      <c r="L703" s="1">
        <v>450</v>
      </c>
      <c r="M703" s="1">
        <v>3722.85</v>
      </c>
      <c r="N703" s="1">
        <v>450</v>
      </c>
      <c r="O703" s="1">
        <v>3998.85</v>
      </c>
      <c r="P703" s="1">
        <v>37612.800000000003</v>
      </c>
      <c r="Q703" s="1">
        <v>41500</v>
      </c>
      <c r="R703" s="2">
        <v>44623</v>
      </c>
      <c r="S703" s="1">
        <v>383</v>
      </c>
      <c r="T703" s="1">
        <v>83</v>
      </c>
      <c r="U703" s="1">
        <v>574</v>
      </c>
      <c r="V703" s="1">
        <v>26.02</v>
      </c>
      <c r="W703" s="1">
        <v>17.95</v>
      </c>
      <c r="X703" s="1">
        <v>-6</v>
      </c>
      <c r="Y703" s="1">
        <v>31950</v>
      </c>
      <c r="Z703" s="1">
        <v>13575</v>
      </c>
      <c r="AA703" s="1">
        <v>25</v>
      </c>
      <c r="AB703" s="1">
        <v>18.45</v>
      </c>
      <c r="AC703" s="1">
        <v>50</v>
      </c>
      <c r="AD703" s="1">
        <v>18.8</v>
      </c>
      <c r="AE703" s="1">
        <v>37612.800000000003</v>
      </c>
      <c r="AF703" s="1"/>
    </row>
    <row r="704" spans="2:32" x14ac:dyDescent="0.25">
      <c r="B704" s="1">
        <v>41600</v>
      </c>
      <c r="C704" s="2">
        <v>44623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2075</v>
      </c>
      <c r="K704" s="1">
        <v>2075</v>
      </c>
      <c r="L704" s="1">
        <v>400</v>
      </c>
      <c r="M704" s="1">
        <v>3730.75</v>
      </c>
      <c r="N704" s="1">
        <v>400</v>
      </c>
      <c r="O704" s="1">
        <v>4237.1000000000004</v>
      </c>
      <c r="P704" s="1">
        <v>37612.800000000003</v>
      </c>
      <c r="Q704" s="1">
        <v>41600</v>
      </c>
      <c r="R704" s="2">
        <v>44623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9900</v>
      </c>
      <c r="Z704" s="1">
        <v>1850</v>
      </c>
      <c r="AA704" s="1">
        <v>100</v>
      </c>
      <c r="AB704" s="1">
        <v>10</v>
      </c>
      <c r="AC704" s="1">
        <v>100</v>
      </c>
      <c r="AD704" s="1">
        <v>29</v>
      </c>
      <c r="AE704" s="1">
        <v>37612.800000000003</v>
      </c>
      <c r="AF704" s="1"/>
    </row>
    <row r="705" spans="2:32" x14ac:dyDescent="0.25">
      <c r="B705" s="1">
        <v>41600</v>
      </c>
      <c r="C705" s="2">
        <v>44630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1175</v>
      </c>
      <c r="K705" s="1">
        <v>1175</v>
      </c>
      <c r="L705" s="1">
        <v>1175</v>
      </c>
      <c r="M705" s="1">
        <v>3500.15</v>
      </c>
      <c r="N705" s="1">
        <v>1175</v>
      </c>
      <c r="O705" s="1">
        <v>4367.7</v>
      </c>
      <c r="P705" s="1">
        <v>37612.800000000003</v>
      </c>
      <c r="Q705" s="1">
        <v>41600</v>
      </c>
      <c r="R705" s="2">
        <v>44630</v>
      </c>
      <c r="S705" s="1">
        <v>66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8175</v>
      </c>
      <c r="Z705" s="1">
        <v>1575</v>
      </c>
      <c r="AA705" s="1">
        <v>25</v>
      </c>
      <c r="AB705" s="1">
        <v>37.200000000000003</v>
      </c>
      <c r="AC705" s="1">
        <v>50</v>
      </c>
      <c r="AD705" s="1">
        <v>100.15</v>
      </c>
      <c r="AE705" s="1">
        <v>37612.800000000003</v>
      </c>
      <c r="AF705" s="1"/>
    </row>
    <row r="706" spans="2:32" x14ac:dyDescent="0.25">
      <c r="B706" s="1">
        <v>0</v>
      </c>
      <c r="C706" s="2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41600</v>
      </c>
      <c r="R706" s="2">
        <v>44644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4075</v>
      </c>
      <c r="Z706" s="1">
        <v>0</v>
      </c>
      <c r="AA706" s="1">
        <v>1000</v>
      </c>
      <c r="AB706" s="1">
        <v>3.8</v>
      </c>
      <c r="AC706" s="1">
        <v>0</v>
      </c>
      <c r="AD706" s="1">
        <v>0</v>
      </c>
      <c r="AE706" s="1">
        <v>37612.800000000003</v>
      </c>
      <c r="AF706" s="1"/>
    </row>
    <row r="707" spans="2:32" x14ac:dyDescent="0.25">
      <c r="B707" s="1">
        <v>41600</v>
      </c>
      <c r="C707" s="2">
        <v>44651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3025</v>
      </c>
      <c r="K707" s="1">
        <v>2075</v>
      </c>
      <c r="L707" s="1">
        <v>475</v>
      </c>
      <c r="M707" s="1">
        <v>3673.95</v>
      </c>
      <c r="N707" s="1">
        <v>400</v>
      </c>
      <c r="O707" s="1">
        <v>5982.85</v>
      </c>
      <c r="P707" s="1">
        <v>37612.800000000003</v>
      </c>
      <c r="Q707" s="1">
        <v>41600</v>
      </c>
      <c r="R707" s="2">
        <v>44651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40500</v>
      </c>
      <c r="Z707" s="1">
        <v>1425</v>
      </c>
      <c r="AA707" s="1">
        <v>100</v>
      </c>
      <c r="AB707" s="1">
        <v>92.75</v>
      </c>
      <c r="AC707" s="1">
        <v>25</v>
      </c>
      <c r="AD707" s="1">
        <v>259.55</v>
      </c>
      <c r="AE707" s="1">
        <v>37612.800000000003</v>
      </c>
      <c r="AF707" s="1"/>
    </row>
    <row r="708" spans="2:32" x14ac:dyDescent="0.25">
      <c r="B708" s="1">
        <v>41600</v>
      </c>
      <c r="C708" s="2">
        <v>44679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2375</v>
      </c>
      <c r="K708" s="1">
        <v>1175</v>
      </c>
      <c r="L708" s="1">
        <v>1175</v>
      </c>
      <c r="M708" s="1">
        <v>3275.5</v>
      </c>
      <c r="N708" s="1">
        <v>1175</v>
      </c>
      <c r="O708" s="1">
        <v>5049.1000000000004</v>
      </c>
      <c r="P708" s="1">
        <v>37612.800000000003</v>
      </c>
      <c r="Q708" s="1">
        <v>41600</v>
      </c>
      <c r="R708" s="2">
        <v>44679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1300</v>
      </c>
      <c r="AA708" s="1">
        <v>0</v>
      </c>
      <c r="AB708" s="1">
        <v>0</v>
      </c>
      <c r="AC708" s="1">
        <v>1175</v>
      </c>
      <c r="AD708" s="1">
        <v>698.95</v>
      </c>
      <c r="AE708" s="1">
        <v>37612.800000000003</v>
      </c>
      <c r="AF708" s="1"/>
    </row>
    <row r="709" spans="2:32" x14ac:dyDescent="0.25">
      <c r="B709" s="1">
        <v>41600</v>
      </c>
      <c r="C709" s="2">
        <v>44616</v>
      </c>
      <c r="D709" s="1">
        <v>2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2925</v>
      </c>
      <c r="K709" s="1">
        <v>2525</v>
      </c>
      <c r="L709" s="1">
        <v>25</v>
      </c>
      <c r="M709" s="1">
        <v>3961.05</v>
      </c>
      <c r="N709" s="1">
        <v>500</v>
      </c>
      <c r="O709" s="1">
        <v>4789.3999999999996</v>
      </c>
      <c r="P709" s="1">
        <v>37612.800000000003</v>
      </c>
      <c r="Q709" s="1">
        <v>41600</v>
      </c>
      <c r="R709" s="2">
        <v>44616</v>
      </c>
      <c r="S709" s="1">
        <v>523</v>
      </c>
      <c r="T709" s="1">
        <v>100</v>
      </c>
      <c r="U709" s="1">
        <v>4493</v>
      </c>
      <c r="V709" s="1">
        <v>32.35</v>
      </c>
      <c r="W709" s="1">
        <v>3.95</v>
      </c>
      <c r="X709" s="1">
        <v>-3.2</v>
      </c>
      <c r="Y709" s="1">
        <v>57900</v>
      </c>
      <c r="Z709" s="1">
        <v>6225</v>
      </c>
      <c r="AA709" s="1">
        <v>25</v>
      </c>
      <c r="AB709" s="1">
        <v>3.85</v>
      </c>
      <c r="AC709" s="1">
        <v>25</v>
      </c>
      <c r="AD709" s="1">
        <v>3.95</v>
      </c>
      <c r="AE709" s="1">
        <v>37612.800000000003</v>
      </c>
      <c r="AF709" s="1"/>
    </row>
    <row r="710" spans="2:32" x14ac:dyDescent="0.25">
      <c r="B710" s="1">
        <v>41600</v>
      </c>
      <c r="C710" s="2">
        <v>44637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1175</v>
      </c>
      <c r="K710" s="1">
        <v>1175</v>
      </c>
      <c r="L710" s="1">
        <v>1175</v>
      </c>
      <c r="M710" s="1">
        <v>2691.85</v>
      </c>
      <c r="N710" s="1">
        <v>1175</v>
      </c>
      <c r="O710" s="1">
        <v>5898.85</v>
      </c>
      <c r="P710" s="1">
        <v>37612.800000000003</v>
      </c>
      <c r="Q710" s="1">
        <v>41600</v>
      </c>
      <c r="R710" s="2">
        <v>44637</v>
      </c>
      <c r="S710" s="1">
        <v>2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4325</v>
      </c>
      <c r="Z710" s="1">
        <v>1225</v>
      </c>
      <c r="AA710" s="1">
        <v>25</v>
      </c>
      <c r="AB710" s="1">
        <v>31</v>
      </c>
      <c r="AC710" s="1">
        <v>25</v>
      </c>
      <c r="AD710" s="1">
        <v>243.85</v>
      </c>
      <c r="AE710" s="1">
        <v>37612.800000000003</v>
      </c>
      <c r="AF710" s="1"/>
    </row>
    <row r="711" spans="2:32" x14ac:dyDescent="0.25">
      <c r="B711" s="1">
        <v>41700</v>
      </c>
      <c r="C711" s="2">
        <v>44623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2075</v>
      </c>
      <c r="K711" s="1">
        <v>2075</v>
      </c>
      <c r="L711" s="1">
        <v>400</v>
      </c>
      <c r="M711" s="1">
        <v>3828.25</v>
      </c>
      <c r="N711" s="1">
        <v>400</v>
      </c>
      <c r="O711" s="1">
        <v>4336.45</v>
      </c>
      <c r="P711" s="1">
        <v>37612.800000000003</v>
      </c>
      <c r="Q711" s="1">
        <v>41700</v>
      </c>
      <c r="R711" s="2">
        <v>44623</v>
      </c>
      <c r="S711" s="1">
        <v>8</v>
      </c>
      <c r="T711" s="1">
        <v>4</v>
      </c>
      <c r="U711" s="1">
        <v>9</v>
      </c>
      <c r="V711" s="1">
        <v>27.42</v>
      </c>
      <c r="W711" s="1">
        <v>20.399999999999999</v>
      </c>
      <c r="X711" s="1">
        <v>-18.600000000000001</v>
      </c>
      <c r="Y711" s="1">
        <v>14225</v>
      </c>
      <c r="Z711" s="1">
        <v>6325</v>
      </c>
      <c r="AA711" s="1">
        <v>250</v>
      </c>
      <c r="AB711" s="1">
        <v>15</v>
      </c>
      <c r="AC711" s="1">
        <v>75</v>
      </c>
      <c r="AD711" s="1">
        <v>24.75</v>
      </c>
      <c r="AE711" s="1">
        <v>37612.800000000003</v>
      </c>
      <c r="AF711" s="1"/>
    </row>
    <row r="712" spans="2:32" x14ac:dyDescent="0.25">
      <c r="B712" s="1">
        <v>41700</v>
      </c>
      <c r="C712" s="2">
        <v>44637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1175</v>
      </c>
      <c r="K712" s="1">
        <v>1175</v>
      </c>
      <c r="L712" s="1">
        <v>1175</v>
      </c>
      <c r="M712" s="1">
        <v>2749.5</v>
      </c>
      <c r="N712" s="1">
        <v>1175</v>
      </c>
      <c r="O712" s="1">
        <v>6014.7</v>
      </c>
      <c r="P712" s="1">
        <v>37612.800000000003</v>
      </c>
      <c r="Q712" s="1">
        <v>41700</v>
      </c>
      <c r="R712" s="2">
        <v>44637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2175</v>
      </c>
      <c r="Z712" s="1">
        <v>50</v>
      </c>
      <c r="AA712" s="1">
        <v>1000</v>
      </c>
      <c r="AB712" s="1">
        <v>4.0999999999999996</v>
      </c>
      <c r="AC712" s="1">
        <v>25</v>
      </c>
      <c r="AD712" s="1">
        <v>248.9</v>
      </c>
      <c r="AE712" s="1">
        <v>37612.800000000003</v>
      </c>
      <c r="AF712" s="1"/>
    </row>
    <row r="713" spans="2:32" x14ac:dyDescent="0.25">
      <c r="B713" s="1">
        <v>0</v>
      </c>
      <c r="C713" s="2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41700</v>
      </c>
      <c r="R713" s="2">
        <v>44644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4075</v>
      </c>
      <c r="Z713" s="1">
        <v>0</v>
      </c>
      <c r="AA713" s="1">
        <v>1000</v>
      </c>
      <c r="AB713" s="1">
        <v>3.8</v>
      </c>
      <c r="AC713" s="1">
        <v>0</v>
      </c>
      <c r="AD713" s="1">
        <v>0</v>
      </c>
      <c r="AE713" s="1">
        <v>37612.800000000003</v>
      </c>
      <c r="AF713" s="1"/>
    </row>
    <row r="714" spans="2:32" x14ac:dyDescent="0.25">
      <c r="B714" s="1">
        <v>41700</v>
      </c>
      <c r="C714" s="2">
        <v>44651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3025</v>
      </c>
      <c r="K714" s="1">
        <v>2375</v>
      </c>
      <c r="L714" s="1">
        <v>25</v>
      </c>
      <c r="M714" s="1">
        <v>3550.65</v>
      </c>
      <c r="N714" s="1">
        <v>450</v>
      </c>
      <c r="O714" s="1">
        <v>5127.8999999999996</v>
      </c>
      <c r="P714" s="1">
        <v>37612.800000000003</v>
      </c>
      <c r="Q714" s="1">
        <v>41700</v>
      </c>
      <c r="R714" s="2">
        <v>44651</v>
      </c>
      <c r="S714" s="1">
        <v>5</v>
      </c>
      <c r="T714" s="1">
        <v>0</v>
      </c>
      <c r="U714" s="1">
        <v>1</v>
      </c>
      <c r="V714" s="1">
        <v>20.170000000000002</v>
      </c>
      <c r="W714" s="1">
        <v>104</v>
      </c>
      <c r="X714" s="1">
        <v>0.45000000000000284</v>
      </c>
      <c r="Y714" s="1">
        <v>4475</v>
      </c>
      <c r="Z714" s="1">
        <v>250</v>
      </c>
      <c r="AA714" s="1">
        <v>25</v>
      </c>
      <c r="AB714" s="1">
        <v>100.9</v>
      </c>
      <c r="AC714" s="1">
        <v>25</v>
      </c>
      <c r="AD714" s="1">
        <v>115.05</v>
      </c>
      <c r="AE714" s="1">
        <v>37612.800000000003</v>
      </c>
      <c r="AF714" s="1"/>
    </row>
    <row r="715" spans="2:32" x14ac:dyDescent="0.25">
      <c r="B715" s="1">
        <v>41700</v>
      </c>
      <c r="C715" s="2">
        <v>44679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2375</v>
      </c>
      <c r="K715" s="1">
        <v>1175</v>
      </c>
      <c r="L715" s="1">
        <v>1175</v>
      </c>
      <c r="M715" s="1">
        <v>3098.1</v>
      </c>
      <c r="N715" s="1">
        <v>1175</v>
      </c>
      <c r="O715" s="1">
        <v>5155.95</v>
      </c>
      <c r="P715" s="1">
        <v>37612.800000000003</v>
      </c>
      <c r="Q715" s="1">
        <v>41700</v>
      </c>
      <c r="R715" s="2">
        <v>44679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1175</v>
      </c>
      <c r="AA715" s="1">
        <v>0</v>
      </c>
      <c r="AB715" s="1">
        <v>0</v>
      </c>
      <c r="AC715" s="1">
        <v>1175</v>
      </c>
      <c r="AD715" s="1">
        <v>833.6</v>
      </c>
      <c r="AE715" s="1">
        <v>37612.800000000003</v>
      </c>
      <c r="AF715" s="1"/>
    </row>
    <row r="716" spans="2:32" x14ac:dyDescent="0.25">
      <c r="B716" s="1">
        <v>41700</v>
      </c>
      <c r="C716" s="2">
        <v>44616</v>
      </c>
      <c r="D716" s="1">
        <v>3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3575</v>
      </c>
      <c r="K716" s="1">
        <v>2500</v>
      </c>
      <c r="L716" s="1">
        <v>700</v>
      </c>
      <c r="M716" s="1">
        <v>3966.8</v>
      </c>
      <c r="N716" s="1">
        <v>350</v>
      </c>
      <c r="O716" s="1">
        <v>4212.8999999999996</v>
      </c>
      <c r="P716" s="1">
        <v>37612.800000000003</v>
      </c>
      <c r="Q716" s="1">
        <v>41700</v>
      </c>
      <c r="R716" s="2">
        <v>44616</v>
      </c>
      <c r="S716" s="1">
        <v>505</v>
      </c>
      <c r="T716" s="1">
        <v>245</v>
      </c>
      <c r="U716" s="1">
        <v>2498</v>
      </c>
      <c r="V716" s="1">
        <v>32.93</v>
      </c>
      <c r="W716" s="1">
        <v>4</v>
      </c>
      <c r="X716" s="1">
        <v>-2.8</v>
      </c>
      <c r="Y716" s="1">
        <v>64775</v>
      </c>
      <c r="Z716" s="1">
        <v>7775</v>
      </c>
      <c r="AA716" s="1">
        <v>25</v>
      </c>
      <c r="AB716" s="1">
        <v>3.8</v>
      </c>
      <c r="AC716" s="1">
        <v>25</v>
      </c>
      <c r="AD716" s="1">
        <v>3.95</v>
      </c>
      <c r="AE716" s="1">
        <v>37612.800000000003</v>
      </c>
      <c r="AF716" s="1"/>
    </row>
    <row r="717" spans="2:32" x14ac:dyDescent="0.25">
      <c r="B717" s="1">
        <v>41700</v>
      </c>
      <c r="C717" s="2">
        <v>44630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1175</v>
      </c>
      <c r="K717" s="1">
        <v>1175</v>
      </c>
      <c r="L717" s="1">
        <v>1175</v>
      </c>
      <c r="M717" s="1">
        <v>3572.75</v>
      </c>
      <c r="N717" s="1">
        <v>1175</v>
      </c>
      <c r="O717" s="1">
        <v>4518.95</v>
      </c>
      <c r="P717" s="1">
        <v>37612.800000000003</v>
      </c>
      <c r="Q717" s="1">
        <v>41700</v>
      </c>
      <c r="R717" s="2">
        <v>44630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2175</v>
      </c>
      <c r="Z717" s="1">
        <v>1225</v>
      </c>
      <c r="AA717" s="1">
        <v>1000</v>
      </c>
      <c r="AB717" s="1">
        <v>5.2</v>
      </c>
      <c r="AC717" s="1">
        <v>25</v>
      </c>
      <c r="AD717" s="1">
        <v>130.44999999999999</v>
      </c>
      <c r="AE717" s="1">
        <v>37612.800000000003</v>
      </c>
      <c r="AF717" s="1"/>
    </row>
    <row r="718" spans="2:32" x14ac:dyDescent="0.25">
      <c r="B718" s="1">
        <v>41800</v>
      </c>
      <c r="C718" s="2">
        <v>44623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2075</v>
      </c>
      <c r="K718" s="1">
        <v>2075</v>
      </c>
      <c r="L718" s="1">
        <v>400</v>
      </c>
      <c r="M718" s="1">
        <v>3925.2</v>
      </c>
      <c r="N718" s="1">
        <v>400</v>
      </c>
      <c r="O718" s="1">
        <v>4449.8</v>
      </c>
      <c r="P718" s="1">
        <v>37612.800000000003</v>
      </c>
      <c r="Q718" s="1">
        <v>41800</v>
      </c>
      <c r="R718" s="2">
        <v>44623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10400</v>
      </c>
      <c r="Z718" s="1">
        <v>1350</v>
      </c>
      <c r="AA718" s="1">
        <v>1000</v>
      </c>
      <c r="AB718" s="1">
        <v>6.2</v>
      </c>
      <c r="AC718" s="1">
        <v>25</v>
      </c>
      <c r="AD718" s="1">
        <v>29</v>
      </c>
      <c r="AE718" s="1">
        <v>37612.800000000003</v>
      </c>
      <c r="AF718" s="1"/>
    </row>
    <row r="719" spans="2:32" x14ac:dyDescent="0.25">
      <c r="B719" s="1">
        <v>41800</v>
      </c>
      <c r="C719" s="2">
        <v>44630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1175</v>
      </c>
      <c r="K719" s="1">
        <v>1175</v>
      </c>
      <c r="L719" s="1">
        <v>1175</v>
      </c>
      <c r="M719" s="1">
        <v>3700.25</v>
      </c>
      <c r="N719" s="1">
        <v>1175</v>
      </c>
      <c r="O719" s="1">
        <v>4629.2</v>
      </c>
      <c r="P719" s="1">
        <v>37612.800000000003</v>
      </c>
      <c r="Q719" s="1">
        <v>41800</v>
      </c>
      <c r="R719" s="2">
        <v>44630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2175</v>
      </c>
      <c r="Z719" s="1">
        <v>1225</v>
      </c>
      <c r="AA719" s="1">
        <v>1000</v>
      </c>
      <c r="AB719" s="1">
        <v>5.2</v>
      </c>
      <c r="AC719" s="1">
        <v>25</v>
      </c>
      <c r="AD719" s="1">
        <v>125.15</v>
      </c>
      <c r="AE719" s="1">
        <v>37612.800000000003</v>
      </c>
      <c r="AF719" s="1"/>
    </row>
    <row r="720" spans="2:32" x14ac:dyDescent="0.25">
      <c r="B720" s="1">
        <v>41800</v>
      </c>
      <c r="C720" s="2">
        <v>44637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1175</v>
      </c>
      <c r="K720" s="1">
        <v>1175</v>
      </c>
      <c r="L720" s="1">
        <v>1175</v>
      </c>
      <c r="M720" s="1">
        <v>2807.45</v>
      </c>
      <c r="N720" s="1">
        <v>1175</v>
      </c>
      <c r="O720" s="1">
        <v>6125.15</v>
      </c>
      <c r="P720" s="1">
        <v>37612.800000000003</v>
      </c>
      <c r="Q720" s="1">
        <v>41800</v>
      </c>
      <c r="R720" s="2">
        <v>44637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2175</v>
      </c>
      <c r="Z720" s="1">
        <v>50</v>
      </c>
      <c r="AA720" s="1">
        <v>1000</v>
      </c>
      <c r="AB720" s="1">
        <v>4.0999999999999996</v>
      </c>
      <c r="AC720" s="1">
        <v>25</v>
      </c>
      <c r="AD720" s="1">
        <v>248.9</v>
      </c>
      <c r="AE720" s="1">
        <v>37612.800000000003</v>
      </c>
      <c r="AF720" s="1"/>
    </row>
    <row r="721" spans="2:32" x14ac:dyDescent="0.25">
      <c r="B721" s="1">
        <v>0</v>
      </c>
      <c r="C721" s="2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41800</v>
      </c>
      <c r="R721" s="2">
        <v>44644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4075</v>
      </c>
      <c r="Z721" s="1">
        <v>0</v>
      </c>
      <c r="AA721" s="1">
        <v>1000</v>
      </c>
      <c r="AB721" s="1">
        <v>3.8</v>
      </c>
      <c r="AC721" s="1">
        <v>0</v>
      </c>
      <c r="AD721" s="1">
        <v>0</v>
      </c>
      <c r="AE721" s="1">
        <v>37612.800000000003</v>
      </c>
      <c r="AF721" s="1"/>
    </row>
    <row r="722" spans="2:32" x14ac:dyDescent="0.25">
      <c r="B722" s="1">
        <v>41800</v>
      </c>
      <c r="C722" s="2">
        <v>44651</v>
      </c>
      <c r="D722" s="1">
        <v>1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3125</v>
      </c>
      <c r="K722" s="1">
        <v>2475</v>
      </c>
      <c r="L722" s="1">
        <v>525</v>
      </c>
      <c r="M722" s="1">
        <v>3708.45</v>
      </c>
      <c r="N722" s="1">
        <v>475</v>
      </c>
      <c r="O722" s="1">
        <v>6059.25</v>
      </c>
      <c r="P722" s="1">
        <v>37612.800000000003</v>
      </c>
      <c r="Q722" s="1">
        <v>41800</v>
      </c>
      <c r="R722" s="2">
        <v>44651</v>
      </c>
      <c r="S722" s="1">
        <v>2</v>
      </c>
      <c r="T722" s="1">
        <v>-1</v>
      </c>
      <c r="U722" s="1">
        <v>8</v>
      </c>
      <c r="V722" s="1">
        <v>20.51</v>
      </c>
      <c r="W722" s="1">
        <v>103</v>
      </c>
      <c r="X722" s="1">
        <v>-44.75</v>
      </c>
      <c r="Y722" s="1">
        <v>5850</v>
      </c>
      <c r="Z722" s="1">
        <v>325</v>
      </c>
      <c r="AA722" s="1">
        <v>25</v>
      </c>
      <c r="AB722" s="1">
        <v>93.65</v>
      </c>
      <c r="AC722" s="1">
        <v>25</v>
      </c>
      <c r="AD722" s="1">
        <v>106.9</v>
      </c>
      <c r="AE722" s="1">
        <v>37612.800000000003</v>
      </c>
      <c r="AF722" s="1"/>
    </row>
    <row r="723" spans="2:32" x14ac:dyDescent="0.25">
      <c r="B723" s="1">
        <v>41800</v>
      </c>
      <c r="C723" s="2">
        <v>44616</v>
      </c>
      <c r="D723" s="1">
        <v>1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3625</v>
      </c>
      <c r="K723" s="1">
        <v>2525</v>
      </c>
      <c r="L723" s="1">
        <v>725</v>
      </c>
      <c r="M723" s="1">
        <v>4086.15</v>
      </c>
      <c r="N723" s="1">
        <v>350</v>
      </c>
      <c r="O723" s="1">
        <v>4358.6000000000004</v>
      </c>
      <c r="P723" s="1">
        <v>37612.800000000003</v>
      </c>
      <c r="Q723" s="1">
        <v>41800</v>
      </c>
      <c r="R723" s="2">
        <v>44616</v>
      </c>
      <c r="S723" s="1">
        <v>731</v>
      </c>
      <c r="T723" s="1">
        <v>160</v>
      </c>
      <c r="U723" s="1">
        <v>3176</v>
      </c>
      <c r="V723" s="1">
        <v>33.409999999999997</v>
      </c>
      <c r="W723" s="1">
        <v>3.75</v>
      </c>
      <c r="X723" s="1">
        <v>-3.0999999999999996</v>
      </c>
      <c r="Y723" s="1">
        <v>46275</v>
      </c>
      <c r="Z723" s="1">
        <v>13200</v>
      </c>
      <c r="AA723" s="1">
        <v>50</v>
      </c>
      <c r="AB723" s="1">
        <v>3.75</v>
      </c>
      <c r="AC723" s="1">
        <v>125</v>
      </c>
      <c r="AD723" s="1">
        <v>3.9</v>
      </c>
      <c r="AE723" s="1">
        <v>37612.800000000003</v>
      </c>
      <c r="AF723" s="1"/>
    </row>
    <row r="724" spans="2:32" x14ac:dyDescent="0.25">
      <c r="B724" s="1">
        <v>41800</v>
      </c>
      <c r="C724" s="2">
        <v>44679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2375</v>
      </c>
      <c r="K724" s="1">
        <v>1175</v>
      </c>
      <c r="L724" s="1">
        <v>1175</v>
      </c>
      <c r="M724" s="1">
        <v>3455.5</v>
      </c>
      <c r="N724" s="1">
        <v>1175</v>
      </c>
      <c r="O724" s="1">
        <v>5263</v>
      </c>
      <c r="P724" s="1">
        <v>37612.800000000003</v>
      </c>
      <c r="Q724" s="1">
        <v>41800</v>
      </c>
      <c r="R724" s="2">
        <v>44679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1175</v>
      </c>
      <c r="AA724" s="1">
        <v>0</v>
      </c>
      <c r="AB724" s="1">
        <v>0</v>
      </c>
      <c r="AC724" s="1">
        <v>1175</v>
      </c>
      <c r="AD724" s="1">
        <v>833.6</v>
      </c>
      <c r="AE724" s="1">
        <v>37612.800000000003</v>
      </c>
      <c r="AF724" s="1"/>
    </row>
    <row r="725" spans="2:32" x14ac:dyDescent="0.25">
      <c r="B725" s="1">
        <v>41900</v>
      </c>
      <c r="C725" s="2">
        <v>44616</v>
      </c>
      <c r="D725" s="1">
        <v>3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3575</v>
      </c>
      <c r="K725" s="1">
        <v>2400</v>
      </c>
      <c r="L725" s="1">
        <v>700</v>
      </c>
      <c r="M725" s="1">
        <v>4178.25</v>
      </c>
      <c r="N725" s="1">
        <v>475</v>
      </c>
      <c r="O725" s="1">
        <v>4470.3500000000004</v>
      </c>
      <c r="P725" s="1">
        <v>37612.800000000003</v>
      </c>
      <c r="Q725" s="1">
        <v>41900</v>
      </c>
      <c r="R725" s="2">
        <v>44616</v>
      </c>
      <c r="S725" s="1">
        <v>740</v>
      </c>
      <c r="T725" s="1">
        <v>230</v>
      </c>
      <c r="U725" s="1">
        <v>2483</v>
      </c>
      <c r="V725" s="1">
        <v>33.979999999999997</v>
      </c>
      <c r="W725" s="1">
        <v>3.55</v>
      </c>
      <c r="X725" s="1">
        <v>-2.95</v>
      </c>
      <c r="Y725" s="1">
        <v>47550</v>
      </c>
      <c r="Z725" s="1">
        <v>7550</v>
      </c>
      <c r="AA725" s="1">
        <v>25</v>
      </c>
      <c r="AB725" s="1">
        <v>3.55</v>
      </c>
      <c r="AC725" s="1">
        <v>125</v>
      </c>
      <c r="AD725" s="1">
        <v>3.8</v>
      </c>
      <c r="AE725" s="1">
        <v>37612.800000000003</v>
      </c>
      <c r="AF725" s="1"/>
    </row>
    <row r="726" spans="2:32" x14ac:dyDescent="0.25">
      <c r="B726" s="1">
        <v>41900</v>
      </c>
      <c r="C726" s="2">
        <v>44630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1175</v>
      </c>
      <c r="K726" s="1">
        <v>1175</v>
      </c>
      <c r="L726" s="1">
        <v>1175</v>
      </c>
      <c r="M726" s="1">
        <v>3739.5</v>
      </c>
      <c r="N726" s="1">
        <v>1175</v>
      </c>
      <c r="O726" s="1">
        <v>4757.8500000000004</v>
      </c>
      <c r="P726" s="1">
        <v>37612.800000000003</v>
      </c>
      <c r="Q726" s="1">
        <v>41900</v>
      </c>
      <c r="R726" s="2">
        <v>44630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3350</v>
      </c>
      <c r="Z726" s="1">
        <v>1225</v>
      </c>
      <c r="AA726" s="1">
        <v>1000</v>
      </c>
      <c r="AB726" s="1">
        <v>5.2</v>
      </c>
      <c r="AC726" s="1">
        <v>25</v>
      </c>
      <c r="AD726" s="1">
        <v>126.95</v>
      </c>
      <c r="AE726" s="1">
        <v>37612.800000000003</v>
      </c>
      <c r="AF726" s="1"/>
    </row>
    <row r="727" spans="2:32" x14ac:dyDescent="0.25">
      <c r="B727" s="1">
        <v>41900</v>
      </c>
      <c r="C727" s="2">
        <v>44637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1175</v>
      </c>
      <c r="K727" s="1">
        <v>1175</v>
      </c>
      <c r="L727" s="1">
        <v>1175</v>
      </c>
      <c r="M727" s="1">
        <v>2865.75</v>
      </c>
      <c r="N727" s="1">
        <v>1175</v>
      </c>
      <c r="O727" s="1">
        <v>6237.8</v>
      </c>
      <c r="P727" s="1">
        <v>37612.800000000003</v>
      </c>
      <c r="Q727" s="1">
        <v>41900</v>
      </c>
      <c r="R727" s="2">
        <v>44637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2175</v>
      </c>
      <c r="Z727" s="1">
        <v>50</v>
      </c>
      <c r="AA727" s="1">
        <v>1000</v>
      </c>
      <c r="AB727" s="1">
        <v>4.0999999999999996</v>
      </c>
      <c r="AC727" s="1">
        <v>25</v>
      </c>
      <c r="AD727" s="1">
        <v>248.9</v>
      </c>
      <c r="AE727" s="1">
        <v>37612.800000000003</v>
      </c>
      <c r="AF727" s="1"/>
    </row>
    <row r="728" spans="2:32" x14ac:dyDescent="0.25">
      <c r="B728" s="1">
        <v>0</v>
      </c>
      <c r="C728" s="2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41900</v>
      </c>
      <c r="R728" s="2">
        <v>44644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4075</v>
      </c>
      <c r="Z728" s="1">
        <v>0</v>
      </c>
      <c r="AA728" s="1">
        <v>1000</v>
      </c>
      <c r="AB728" s="1">
        <v>3.8</v>
      </c>
      <c r="AC728" s="1">
        <v>0</v>
      </c>
      <c r="AD728" s="1">
        <v>0</v>
      </c>
      <c r="AE728" s="1">
        <v>37612.800000000003</v>
      </c>
      <c r="AF728" s="1"/>
    </row>
    <row r="729" spans="2:32" x14ac:dyDescent="0.25">
      <c r="B729" s="1">
        <v>41900</v>
      </c>
      <c r="C729" s="2">
        <v>44651</v>
      </c>
      <c r="D729" s="1">
        <v>1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2125</v>
      </c>
      <c r="K729" s="1">
        <v>2750</v>
      </c>
      <c r="L729" s="1">
        <v>425</v>
      </c>
      <c r="M729" s="1">
        <v>4039.7</v>
      </c>
      <c r="N729" s="1">
        <v>1175</v>
      </c>
      <c r="O729" s="1">
        <v>6101.5</v>
      </c>
      <c r="P729" s="1">
        <v>37612.800000000003</v>
      </c>
      <c r="Q729" s="1">
        <v>41900</v>
      </c>
      <c r="R729" s="2">
        <v>44651</v>
      </c>
      <c r="S729" s="1">
        <v>2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4500</v>
      </c>
      <c r="Z729" s="1">
        <v>1425</v>
      </c>
      <c r="AA729" s="1">
        <v>25</v>
      </c>
      <c r="AB729" s="1">
        <v>86.85</v>
      </c>
      <c r="AC729" s="1">
        <v>25</v>
      </c>
      <c r="AD729" s="1">
        <v>97.65</v>
      </c>
      <c r="AE729" s="1">
        <v>37612.800000000003</v>
      </c>
      <c r="AF729" s="1"/>
    </row>
    <row r="730" spans="2:32" x14ac:dyDescent="0.25">
      <c r="B730" s="1">
        <v>41900</v>
      </c>
      <c r="C730" s="2">
        <v>44679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2375</v>
      </c>
      <c r="K730" s="1">
        <v>1175</v>
      </c>
      <c r="L730" s="1">
        <v>1175</v>
      </c>
      <c r="M730" s="1">
        <v>3294.75</v>
      </c>
      <c r="N730" s="1">
        <v>1175</v>
      </c>
      <c r="O730" s="1">
        <v>5479.1</v>
      </c>
      <c r="P730" s="1">
        <v>37612.800000000003</v>
      </c>
      <c r="Q730" s="1">
        <v>41900</v>
      </c>
      <c r="R730" s="2">
        <v>44679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1175</v>
      </c>
      <c r="AA730" s="1">
        <v>0</v>
      </c>
      <c r="AB730" s="1">
        <v>0</v>
      </c>
      <c r="AC730" s="1">
        <v>1175</v>
      </c>
      <c r="AD730" s="1">
        <v>833.6</v>
      </c>
      <c r="AE730" s="1">
        <v>37612.800000000003</v>
      </c>
      <c r="AF730" s="1"/>
    </row>
    <row r="731" spans="2:32" x14ac:dyDescent="0.25">
      <c r="B731" s="1">
        <v>41900</v>
      </c>
      <c r="C731" s="2">
        <v>44623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2075</v>
      </c>
      <c r="K731" s="1">
        <v>2075</v>
      </c>
      <c r="L731" s="1">
        <v>400</v>
      </c>
      <c r="M731" s="1">
        <v>4024.05</v>
      </c>
      <c r="N731" s="1">
        <v>500</v>
      </c>
      <c r="O731" s="1">
        <v>4556.75</v>
      </c>
      <c r="P731" s="1">
        <v>37612.800000000003</v>
      </c>
      <c r="Q731" s="1">
        <v>41900</v>
      </c>
      <c r="R731" s="2">
        <v>44623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10375</v>
      </c>
      <c r="Z731" s="1">
        <v>1350</v>
      </c>
      <c r="AA731" s="1">
        <v>1000</v>
      </c>
      <c r="AB731" s="1">
        <v>5.6</v>
      </c>
      <c r="AC731" s="1">
        <v>25</v>
      </c>
      <c r="AD731" s="1">
        <v>29</v>
      </c>
      <c r="AE731" s="1">
        <v>37612.800000000003</v>
      </c>
      <c r="AF731" s="1"/>
    </row>
    <row r="732" spans="2:32" x14ac:dyDescent="0.25">
      <c r="B732" s="1">
        <v>42000</v>
      </c>
      <c r="C732" s="2">
        <v>44623</v>
      </c>
      <c r="D732" s="1">
        <v>5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2250</v>
      </c>
      <c r="K732" s="1">
        <v>2275</v>
      </c>
      <c r="L732" s="1">
        <v>450</v>
      </c>
      <c r="M732" s="1">
        <v>4231.1000000000004</v>
      </c>
      <c r="N732" s="1">
        <v>450</v>
      </c>
      <c r="O732" s="1">
        <v>4454.8</v>
      </c>
      <c r="P732" s="1">
        <v>37612.800000000003</v>
      </c>
      <c r="Q732" s="1">
        <v>42000</v>
      </c>
      <c r="R732" s="2">
        <v>44623</v>
      </c>
      <c r="S732" s="1">
        <v>764</v>
      </c>
      <c r="T732" s="1">
        <v>148</v>
      </c>
      <c r="U732" s="1">
        <v>1056</v>
      </c>
      <c r="V732" s="1">
        <v>27.73</v>
      </c>
      <c r="W732" s="1">
        <v>13.95</v>
      </c>
      <c r="X732" s="1">
        <v>-10.350000000000001</v>
      </c>
      <c r="Y732" s="1">
        <v>21675</v>
      </c>
      <c r="Z732" s="1">
        <v>11175</v>
      </c>
      <c r="AA732" s="1">
        <v>50</v>
      </c>
      <c r="AB732" s="1">
        <v>13.6</v>
      </c>
      <c r="AC732" s="1">
        <v>100</v>
      </c>
      <c r="AD732" s="1">
        <v>14</v>
      </c>
      <c r="AE732" s="1">
        <v>37612.800000000003</v>
      </c>
      <c r="AF732" s="1"/>
    </row>
    <row r="733" spans="2:32" x14ac:dyDescent="0.25">
      <c r="B733" s="1">
        <v>42000</v>
      </c>
      <c r="C733" s="2">
        <v>44616</v>
      </c>
      <c r="D733" s="1">
        <v>4408</v>
      </c>
      <c r="E733" s="1">
        <v>-77</v>
      </c>
      <c r="F733" s="1">
        <v>242</v>
      </c>
      <c r="G733" s="1">
        <v>47.15</v>
      </c>
      <c r="H733" s="1">
        <v>4388.3</v>
      </c>
      <c r="I733" s="1">
        <v>-139.64999999999964</v>
      </c>
      <c r="J733" s="1">
        <v>7150</v>
      </c>
      <c r="K733" s="1">
        <v>8400</v>
      </c>
      <c r="L733" s="1">
        <v>75</v>
      </c>
      <c r="M733" s="1">
        <v>4391.6000000000004</v>
      </c>
      <c r="N733" s="1">
        <v>725</v>
      </c>
      <c r="O733" s="1">
        <v>4405.5</v>
      </c>
      <c r="P733" s="1">
        <v>37612.800000000003</v>
      </c>
      <c r="Q733" s="1">
        <v>42000</v>
      </c>
      <c r="R733" s="2">
        <v>44616</v>
      </c>
      <c r="S733" s="1">
        <v>27380</v>
      </c>
      <c r="T733" s="1">
        <v>8694</v>
      </c>
      <c r="U733" s="1">
        <v>70730</v>
      </c>
      <c r="V733" s="1">
        <v>34.33</v>
      </c>
      <c r="W733" s="1">
        <v>3.5</v>
      </c>
      <c r="X733" s="1">
        <v>-2.5999999999999996</v>
      </c>
      <c r="Y733" s="1">
        <v>190950</v>
      </c>
      <c r="Z733" s="1">
        <v>85250</v>
      </c>
      <c r="AA733" s="1">
        <v>975</v>
      </c>
      <c r="AB733" s="1">
        <v>3.5</v>
      </c>
      <c r="AC733" s="1">
        <v>450</v>
      </c>
      <c r="AD733" s="1">
        <v>3.55</v>
      </c>
      <c r="AE733" s="1">
        <v>37612.800000000003</v>
      </c>
      <c r="AF733" s="1"/>
    </row>
    <row r="734" spans="2:32" x14ac:dyDescent="0.25">
      <c r="B734" s="1">
        <v>42000</v>
      </c>
      <c r="C734" s="2">
        <v>44637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1225</v>
      </c>
      <c r="K734" s="1">
        <v>1200</v>
      </c>
      <c r="L734" s="1">
        <v>50</v>
      </c>
      <c r="M734" s="1">
        <v>2952.7</v>
      </c>
      <c r="N734" s="1">
        <v>1175</v>
      </c>
      <c r="O734" s="1">
        <v>6411.85</v>
      </c>
      <c r="P734" s="1">
        <v>37612.800000000003</v>
      </c>
      <c r="Q734" s="1">
        <v>42000</v>
      </c>
      <c r="R734" s="2">
        <v>44637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4250</v>
      </c>
      <c r="Z734" s="1">
        <v>1200</v>
      </c>
      <c r="AA734" s="1">
        <v>900</v>
      </c>
      <c r="AB734" s="1">
        <v>10.15</v>
      </c>
      <c r="AC734" s="1">
        <v>25</v>
      </c>
      <c r="AD734" s="1">
        <v>274.95</v>
      </c>
      <c r="AE734" s="1">
        <v>37612.800000000003</v>
      </c>
      <c r="AF734" s="1"/>
    </row>
    <row r="735" spans="2:32" x14ac:dyDescent="0.25">
      <c r="B735" s="1">
        <v>0</v>
      </c>
      <c r="C735" s="2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42000</v>
      </c>
      <c r="R735" s="2">
        <v>44644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3000</v>
      </c>
      <c r="Z735" s="1">
        <v>0</v>
      </c>
      <c r="AA735" s="1">
        <v>25</v>
      </c>
      <c r="AB735" s="1">
        <v>26.6</v>
      </c>
      <c r="AC735" s="1">
        <v>0</v>
      </c>
      <c r="AD735" s="1">
        <v>0</v>
      </c>
      <c r="AE735" s="1">
        <v>37612.800000000003</v>
      </c>
      <c r="AF735" s="1"/>
    </row>
    <row r="736" spans="2:32" x14ac:dyDescent="0.25">
      <c r="B736" s="1">
        <v>42000</v>
      </c>
      <c r="C736" s="2">
        <v>44651</v>
      </c>
      <c r="D736" s="1">
        <v>9126</v>
      </c>
      <c r="E736" s="1">
        <v>-13</v>
      </c>
      <c r="F736" s="1">
        <v>702</v>
      </c>
      <c r="G736" s="1">
        <v>30.92</v>
      </c>
      <c r="H736" s="1">
        <v>4306.1499999999996</v>
      </c>
      <c r="I736" s="1">
        <v>-71.400000000000546</v>
      </c>
      <c r="J736" s="1">
        <v>228275</v>
      </c>
      <c r="K736" s="1">
        <v>7200</v>
      </c>
      <c r="L736" s="1">
        <v>25</v>
      </c>
      <c r="M736" s="1">
        <v>4255.5</v>
      </c>
      <c r="N736" s="1">
        <v>50</v>
      </c>
      <c r="O736" s="1">
        <v>4314.95</v>
      </c>
      <c r="P736" s="1">
        <v>37612.800000000003</v>
      </c>
      <c r="Q736" s="1">
        <v>42000</v>
      </c>
      <c r="R736" s="2">
        <v>44651</v>
      </c>
      <c r="S736" s="1">
        <v>10796</v>
      </c>
      <c r="T736" s="1">
        <v>515</v>
      </c>
      <c r="U736" s="1">
        <v>4930</v>
      </c>
      <c r="V736" s="1">
        <v>20.52</v>
      </c>
      <c r="W736" s="1">
        <v>86.7</v>
      </c>
      <c r="X736" s="1">
        <v>7.3500000000000085</v>
      </c>
      <c r="Y736" s="1">
        <v>22075</v>
      </c>
      <c r="Z736" s="1">
        <v>13075</v>
      </c>
      <c r="AA736" s="1">
        <v>125</v>
      </c>
      <c r="AB736" s="1">
        <v>86.55</v>
      </c>
      <c r="AC736" s="1">
        <v>100</v>
      </c>
      <c r="AD736" s="1">
        <v>88.05</v>
      </c>
      <c r="AE736" s="1">
        <v>37612.800000000003</v>
      </c>
      <c r="AF736" s="1"/>
    </row>
    <row r="737" spans="2:32" x14ac:dyDescent="0.25">
      <c r="B737" s="1">
        <v>42000</v>
      </c>
      <c r="C737" s="2">
        <v>44679</v>
      </c>
      <c r="D737" s="1">
        <v>18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2600</v>
      </c>
      <c r="K737" s="1">
        <v>2575</v>
      </c>
      <c r="L737" s="1">
        <v>200</v>
      </c>
      <c r="M737" s="1">
        <v>4026.65</v>
      </c>
      <c r="N737" s="1">
        <v>200</v>
      </c>
      <c r="O737" s="1">
        <v>4485.6499999999996</v>
      </c>
      <c r="P737" s="1">
        <v>37612.800000000003</v>
      </c>
      <c r="Q737" s="1">
        <v>42000</v>
      </c>
      <c r="R737" s="2">
        <v>44679</v>
      </c>
      <c r="S737" s="1">
        <v>240</v>
      </c>
      <c r="T737" s="1">
        <v>30</v>
      </c>
      <c r="U737" s="1">
        <v>70</v>
      </c>
      <c r="V737" s="1">
        <v>19.95</v>
      </c>
      <c r="W737" s="1">
        <v>251.7</v>
      </c>
      <c r="X737" s="1">
        <v>21.949999999999989</v>
      </c>
      <c r="Y737" s="1">
        <v>12225</v>
      </c>
      <c r="Z737" s="1">
        <v>850</v>
      </c>
      <c r="AA737" s="1">
        <v>50</v>
      </c>
      <c r="AB737" s="1">
        <v>251.8</v>
      </c>
      <c r="AC737" s="1">
        <v>25</v>
      </c>
      <c r="AD737" s="1">
        <v>255.25</v>
      </c>
      <c r="AE737" s="1">
        <v>37612.800000000003</v>
      </c>
      <c r="AF737" s="1"/>
    </row>
    <row r="738" spans="2:32" x14ac:dyDescent="0.25">
      <c r="B738" s="1">
        <v>0</v>
      </c>
      <c r="C738" s="2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42000</v>
      </c>
      <c r="R738" s="2">
        <v>44742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1325</v>
      </c>
      <c r="Z738" s="1">
        <v>0</v>
      </c>
      <c r="AA738" s="1">
        <v>25</v>
      </c>
      <c r="AB738" s="1">
        <v>106.3</v>
      </c>
      <c r="AC738" s="1">
        <v>0</v>
      </c>
      <c r="AD738" s="1">
        <v>0</v>
      </c>
      <c r="AE738" s="1">
        <v>37612.800000000003</v>
      </c>
      <c r="AF738" s="1"/>
    </row>
    <row r="739" spans="2:32" x14ac:dyDescent="0.25">
      <c r="B739" s="1">
        <v>0</v>
      </c>
      <c r="C739" s="2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42000</v>
      </c>
      <c r="R739" s="2">
        <v>44833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1225</v>
      </c>
      <c r="Z739" s="1">
        <v>0</v>
      </c>
      <c r="AA739" s="1">
        <v>1200</v>
      </c>
      <c r="AB739" s="1">
        <v>110.25</v>
      </c>
      <c r="AC739" s="1">
        <v>0</v>
      </c>
      <c r="AD739" s="1">
        <v>0</v>
      </c>
      <c r="AE739" s="1">
        <v>37612.800000000003</v>
      </c>
      <c r="AF739" s="1"/>
    </row>
    <row r="740" spans="2:32" x14ac:dyDescent="0.25">
      <c r="B740" s="1">
        <v>0</v>
      </c>
      <c r="C740" s="2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42000</v>
      </c>
      <c r="R740" s="2">
        <v>44924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500</v>
      </c>
      <c r="Z740" s="1">
        <v>0</v>
      </c>
      <c r="AA740" s="1">
        <v>500</v>
      </c>
      <c r="AB740" s="1">
        <v>519.25</v>
      </c>
      <c r="AC740" s="1">
        <v>0</v>
      </c>
      <c r="AD740" s="1">
        <v>0</v>
      </c>
      <c r="AE740" s="1">
        <v>37612.800000000003</v>
      </c>
      <c r="AF740" s="1"/>
    </row>
    <row r="741" spans="2:32" x14ac:dyDescent="0.25">
      <c r="B741" s="1">
        <v>42000</v>
      </c>
      <c r="C741" s="2">
        <v>44630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1200</v>
      </c>
      <c r="K741" s="1">
        <v>1200</v>
      </c>
      <c r="L741" s="1">
        <v>25</v>
      </c>
      <c r="M741" s="1">
        <v>4066.55</v>
      </c>
      <c r="N741" s="1">
        <v>25</v>
      </c>
      <c r="O741" s="1">
        <v>4461</v>
      </c>
      <c r="P741" s="1">
        <v>37612.800000000003</v>
      </c>
      <c r="Q741" s="1">
        <v>42000</v>
      </c>
      <c r="R741" s="2">
        <v>44630</v>
      </c>
      <c r="S741" s="1">
        <v>225</v>
      </c>
      <c r="T741" s="1">
        <v>80</v>
      </c>
      <c r="U741" s="1">
        <v>259</v>
      </c>
      <c r="V741" s="1">
        <v>25.45</v>
      </c>
      <c r="W741" s="1">
        <v>33.4</v>
      </c>
      <c r="X741" s="1">
        <v>-8.6000000000000014</v>
      </c>
      <c r="Y741" s="1">
        <v>14975</v>
      </c>
      <c r="Z741" s="1">
        <v>4300</v>
      </c>
      <c r="AA741" s="1">
        <v>25</v>
      </c>
      <c r="AB741" s="1">
        <v>33.5</v>
      </c>
      <c r="AC741" s="1">
        <v>325</v>
      </c>
      <c r="AD741" s="1">
        <v>38.950000000000003</v>
      </c>
      <c r="AE741" s="1">
        <v>37612.800000000003</v>
      </c>
      <c r="AF741" s="1"/>
    </row>
    <row r="742" spans="2:32" x14ac:dyDescent="0.25">
      <c r="B742" s="1">
        <v>42100</v>
      </c>
      <c r="C742" s="2">
        <v>44616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3575</v>
      </c>
      <c r="K742" s="1">
        <v>2575</v>
      </c>
      <c r="L742" s="1">
        <v>700</v>
      </c>
      <c r="M742" s="1">
        <v>4392.8</v>
      </c>
      <c r="N742" s="1">
        <v>875</v>
      </c>
      <c r="O742" s="1">
        <v>4614.55</v>
      </c>
      <c r="P742" s="1">
        <v>37612.800000000003</v>
      </c>
      <c r="Q742" s="1">
        <v>42100</v>
      </c>
      <c r="R742" s="2">
        <v>44616</v>
      </c>
      <c r="S742" s="1">
        <v>286</v>
      </c>
      <c r="T742" s="1">
        <v>35</v>
      </c>
      <c r="U742" s="1">
        <v>1976</v>
      </c>
      <c r="V742" s="1">
        <v>34.979999999999997</v>
      </c>
      <c r="W742" s="1">
        <v>3.5</v>
      </c>
      <c r="X742" s="1">
        <v>-2.5499999999999998</v>
      </c>
      <c r="Y742" s="1">
        <v>75025</v>
      </c>
      <c r="Z742" s="1">
        <v>22475</v>
      </c>
      <c r="AA742" s="1">
        <v>250</v>
      </c>
      <c r="AB742" s="1">
        <v>3.45</v>
      </c>
      <c r="AC742" s="1">
        <v>50</v>
      </c>
      <c r="AD742" s="1">
        <v>3.55</v>
      </c>
      <c r="AE742" s="1">
        <v>37612.800000000003</v>
      </c>
      <c r="AF742" s="1"/>
    </row>
    <row r="743" spans="2:32" x14ac:dyDescent="0.25">
      <c r="B743" s="1">
        <v>42100</v>
      </c>
      <c r="C743" s="2">
        <v>44623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2075</v>
      </c>
      <c r="K743" s="1">
        <v>2075</v>
      </c>
      <c r="L743" s="1">
        <v>400</v>
      </c>
      <c r="M743" s="1">
        <v>4218.6499999999996</v>
      </c>
      <c r="N743" s="1">
        <v>400</v>
      </c>
      <c r="O743" s="1">
        <v>4792.05</v>
      </c>
      <c r="P743" s="1">
        <v>37612.800000000003</v>
      </c>
      <c r="Q743" s="1">
        <v>42100</v>
      </c>
      <c r="R743" s="2">
        <v>44623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11975</v>
      </c>
      <c r="Z743" s="1">
        <v>2300</v>
      </c>
      <c r="AA743" s="1">
        <v>100</v>
      </c>
      <c r="AB743" s="1">
        <v>10.1</v>
      </c>
      <c r="AC743" s="1">
        <v>200</v>
      </c>
      <c r="AD743" s="1">
        <v>28</v>
      </c>
      <c r="AE743" s="1">
        <v>37612.800000000003</v>
      </c>
      <c r="AF743" s="1"/>
    </row>
    <row r="744" spans="2:32" x14ac:dyDescent="0.25">
      <c r="B744" s="1">
        <v>42100</v>
      </c>
      <c r="C744" s="2">
        <v>44630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1175</v>
      </c>
      <c r="K744" s="1">
        <v>1175</v>
      </c>
      <c r="L744" s="1">
        <v>1175</v>
      </c>
      <c r="M744" s="1">
        <v>3920.45</v>
      </c>
      <c r="N744" s="1">
        <v>1175</v>
      </c>
      <c r="O744" s="1">
        <v>4860.1000000000004</v>
      </c>
      <c r="P744" s="1">
        <v>37612.800000000003</v>
      </c>
      <c r="Q744" s="1">
        <v>42100</v>
      </c>
      <c r="R744" s="2">
        <v>44630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3475</v>
      </c>
      <c r="Z744" s="1">
        <v>2600</v>
      </c>
      <c r="AA744" s="1">
        <v>100</v>
      </c>
      <c r="AB744" s="1">
        <v>20.100000000000001</v>
      </c>
      <c r="AC744" s="1">
        <v>100</v>
      </c>
      <c r="AD744" s="1">
        <v>58</v>
      </c>
      <c r="AE744" s="1">
        <v>37612.800000000003</v>
      </c>
      <c r="AF744" s="1"/>
    </row>
    <row r="745" spans="2:32" x14ac:dyDescent="0.25">
      <c r="B745" s="1">
        <v>42100</v>
      </c>
      <c r="C745" s="2">
        <v>44637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1175</v>
      </c>
      <c r="K745" s="1">
        <v>1175</v>
      </c>
      <c r="L745" s="1">
        <v>1175</v>
      </c>
      <c r="M745" s="1">
        <v>3043.6</v>
      </c>
      <c r="N745" s="1">
        <v>1175</v>
      </c>
      <c r="O745" s="1">
        <v>6447.95</v>
      </c>
      <c r="P745" s="1">
        <v>37612.800000000003</v>
      </c>
      <c r="Q745" s="1">
        <v>42100</v>
      </c>
      <c r="R745" s="2">
        <v>44637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2175</v>
      </c>
      <c r="Z745" s="1">
        <v>1225</v>
      </c>
      <c r="AA745" s="1">
        <v>1000</v>
      </c>
      <c r="AB745" s="1">
        <v>4.0999999999999996</v>
      </c>
      <c r="AC745" s="1">
        <v>1200</v>
      </c>
      <c r="AD745" s="1">
        <v>243.3</v>
      </c>
      <c r="AE745" s="1">
        <v>37612.800000000003</v>
      </c>
      <c r="AF745" s="1"/>
    </row>
    <row r="746" spans="2:32" x14ac:dyDescent="0.25">
      <c r="B746" s="1">
        <v>0</v>
      </c>
      <c r="C746" s="2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42100</v>
      </c>
      <c r="R746" s="2">
        <v>44644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4075</v>
      </c>
      <c r="Z746" s="1">
        <v>0</v>
      </c>
      <c r="AA746" s="1">
        <v>1000</v>
      </c>
      <c r="AB746" s="1">
        <v>3.8</v>
      </c>
      <c r="AC746" s="1">
        <v>0</v>
      </c>
      <c r="AD746" s="1">
        <v>0</v>
      </c>
      <c r="AE746" s="1">
        <v>37612.800000000003</v>
      </c>
      <c r="AF746" s="1"/>
    </row>
    <row r="747" spans="2:32" x14ac:dyDescent="0.25">
      <c r="B747" s="1">
        <v>42100</v>
      </c>
      <c r="C747" s="2">
        <v>44651</v>
      </c>
      <c r="D747" s="1">
        <v>1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2500</v>
      </c>
      <c r="K747" s="1">
        <v>2075</v>
      </c>
      <c r="L747" s="1">
        <v>575</v>
      </c>
      <c r="M747" s="1">
        <v>4206.8999999999996</v>
      </c>
      <c r="N747" s="1">
        <v>400</v>
      </c>
      <c r="O747" s="1">
        <v>6477.6</v>
      </c>
      <c r="P747" s="1">
        <v>37612.800000000003</v>
      </c>
      <c r="Q747" s="1">
        <v>42100</v>
      </c>
      <c r="R747" s="2">
        <v>44651</v>
      </c>
      <c r="S747" s="1">
        <v>6</v>
      </c>
      <c r="T747" s="1">
        <v>0</v>
      </c>
      <c r="U747" s="1">
        <v>1</v>
      </c>
      <c r="V747" s="1">
        <v>19.989999999999998</v>
      </c>
      <c r="W747" s="1">
        <v>73.25</v>
      </c>
      <c r="X747" s="1">
        <v>-13.150000000000006</v>
      </c>
      <c r="Y747" s="1">
        <v>5625</v>
      </c>
      <c r="Z747" s="1">
        <v>1725</v>
      </c>
      <c r="AA747" s="1">
        <v>25</v>
      </c>
      <c r="AB747" s="1">
        <v>59.25</v>
      </c>
      <c r="AC747" s="1">
        <v>25</v>
      </c>
      <c r="AD747" s="1">
        <v>120.3</v>
      </c>
      <c r="AE747" s="1">
        <v>37612.800000000003</v>
      </c>
      <c r="AF747" s="1"/>
    </row>
    <row r="748" spans="2:32" x14ac:dyDescent="0.25">
      <c r="B748" s="1">
        <v>42100</v>
      </c>
      <c r="C748" s="2">
        <v>44679</v>
      </c>
      <c r="D748" s="1">
        <v>19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2375</v>
      </c>
      <c r="K748" s="1">
        <v>1175</v>
      </c>
      <c r="L748" s="1">
        <v>1175</v>
      </c>
      <c r="M748" s="1">
        <v>3736.85</v>
      </c>
      <c r="N748" s="1">
        <v>1175</v>
      </c>
      <c r="O748" s="1">
        <v>5460.5</v>
      </c>
      <c r="P748" s="1">
        <v>37612.800000000003</v>
      </c>
      <c r="Q748" s="1">
        <v>42100</v>
      </c>
      <c r="R748" s="2">
        <v>44679</v>
      </c>
      <c r="S748" s="1">
        <v>19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200</v>
      </c>
      <c r="Z748" s="1">
        <v>1525</v>
      </c>
      <c r="AA748" s="1">
        <v>100</v>
      </c>
      <c r="AB748" s="1">
        <v>111</v>
      </c>
      <c r="AC748" s="1">
        <v>1175</v>
      </c>
      <c r="AD748" s="1">
        <v>569.95000000000005</v>
      </c>
      <c r="AE748" s="1">
        <v>37612.800000000003</v>
      </c>
      <c r="AF748" s="1"/>
    </row>
    <row r="749" spans="2:32" x14ac:dyDescent="0.25">
      <c r="B749" s="1">
        <v>42200</v>
      </c>
      <c r="C749" s="2">
        <v>44616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2950</v>
      </c>
      <c r="K749" s="1">
        <v>2525</v>
      </c>
      <c r="L749" s="1">
        <v>575</v>
      </c>
      <c r="M749" s="1">
        <v>4424.95</v>
      </c>
      <c r="N749" s="1">
        <v>500</v>
      </c>
      <c r="O749" s="1">
        <v>4715.25</v>
      </c>
      <c r="P749" s="1">
        <v>37612.800000000003</v>
      </c>
      <c r="Q749" s="1">
        <v>42200</v>
      </c>
      <c r="R749" s="2">
        <v>44616</v>
      </c>
      <c r="S749" s="1">
        <v>495</v>
      </c>
      <c r="T749" s="1">
        <v>70</v>
      </c>
      <c r="U749" s="1">
        <v>3532</v>
      </c>
      <c r="V749" s="1">
        <v>35.520000000000003</v>
      </c>
      <c r="W749" s="1">
        <v>3.2</v>
      </c>
      <c r="X749" s="1">
        <v>-3</v>
      </c>
      <c r="Y749" s="1">
        <v>80475</v>
      </c>
      <c r="Z749" s="1">
        <v>6775</v>
      </c>
      <c r="AA749" s="1">
        <v>25</v>
      </c>
      <c r="AB749" s="1">
        <v>3.2</v>
      </c>
      <c r="AC749" s="1">
        <v>25</v>
      </c>
      <c r="AD749" s="1">
        <v>3.55</v>
      </c>
      <c r="AE749" s="1">
        <v>37612.800000000003</v>
      </c>
      <c r="AF749" s="1"/>
    </row>
    <row r="750" spans="2:32" x14ac:dyDescent="0.25">
      <c r="B750" s="1">
        <v>42200</v>
      </c>
      <c r="C750" s="2">
        <v>44623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2075</v>
      </c>
      <c r="K750" s="1">
        <v>2075</v>
      </c>
      <c r="L750" s="1">
        <v>400</v>
      </c>
      <c r="M750" s="1">
        <v>4312</v>
      </c>
      <c r="N750" s="1">
        <v>400</v>
      </c>
      <c r="O750" s="1">
        <v>4898.8500000000004</v>
      </c>
      <c r="P750" s="1">
        <v>37612.800000000003</v>
      </c>
      <c r="Q750" s="1">
        <v>42200</v>
      </c>
      <c r="R750" s="2">
        <v>44623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12075</v>
      </c>
      <c r="Z750" s="1">
        <v>1150</v>
      </c>
      <c r="AA750" s="1">
        <v>100</v>
      </c>
      <c r="AB750" s="1">
        <v>7.1</v>
      </c>
      <c r="AC750" s="1">
        <v>200</v>
      </c>
      <c r="AD750" s="1">
        <v>28</v>
      </c>
      <c r="AE750" s="1">
        <v>37612.800000000003</v>
      </c>
      <c r="AF750" s="1"/>
    </row>
    <row r="751" spans="2:32" x14ac:dyDescent="0.25">
      <c r="B751" s="1">
        <v>42200</v>
      </c>
      <c r="C751" s="2">
        <v>44637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1175</v>
      </c>
      <c r="K751" s="1">
        <v>1175</v>
      </c>
      <c r="L751" s="1">
        <v>1175</v>
      </c>
      <c r="M751" s="1">
        <v>3133.85</v>
      </c>
      <c r="N751" s="1">
        <v>1175</v>
      </c>
      <c r="O751" s="1">
        <v>6567.7</v>
      </c>
      <c r="P751" s="1">
        <v>37612.800000000003</v>
      </c>
      <c r="Q751" s="1">
        <v>42200</v>
      </c>
      <c r="R751" s="2">
        <v>44637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2175</v>
      </c>
      <c r="Z751" s="1">
        <v>1175</v>
      </c>
      <c r="AA751" s="1">
        <v>1000</v>
      </c>
      <c r="AB751" s="1">
        <v>4.0999999999999996</v>
      </c>
      <c r="AC751" s="1">
        <v>1175</v>
      </c>
      <c r="AD751" s="1">
        <v>250.45</v>
      </c>
      <c r="AE751" s="1">
        <v>37612.800000000003</v>
      </c>
      <c r="AF751" s="1"/>
    </row>
    <row r="752" spans="2:32" x14ac:dyDescent="0.25">
      <c r="B752" s="1">
        <v>0</v>
      </c>
      <c r="C752" s="2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42200</v>
      </c>
      <c r="R752" s="2">
        <v>44644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4075</v>
      </c>
      <c r="Z752" s="1">
        <v>0</v>
      </c>
      <c r="AA752" s="1">
        <v>1000</v>
      </c>
      <c r="AB752" s="1">
        <v>3.8</v>
      </c>
      <c r="AC752" s="1">
        <v>0</v>
      </c>
      <c r="AD752" s="1">
        <v>0</v>
      </c>
      <c r="AE752" s="1">
        <v>37612.800000000003</v>
      </c>
      <c r="AF752" s="1"/>
    </row>
    <row r="753" spans="2:32" x14ac:dyDescent="0.25">
      <c r="B753" s="1">
        <v>42200</v>
      </c>
      <c r="C753" s="2">
        <v>44651</v>
      </c>
      <c r="D753" s="1">
        <v>3</v>
      </c>
      <c r="E753" s="1">
        <v>0</v>
      </c>
      <c r="F753" s="1">
        <v>2</v>
      </c>
      <c r="G753" s="1">
        <v>33.840000000000003</v>
      </c>
      <c r="H753" s="1">
        <v>4576.8</v>
      </c>
      <c r="I753" s="1">
        <v>181.25</v>
      </c>
      <c r="J753" s="1">
        <v>2525</v>
      </c>
      <c r="K753" s="1">
        <v>2325</v>
      </c>
      <c r="L753" s="1">
        <v>575</v>
      </c>
      <c r="M753" s="1">
        <v>4250.55</v>
      </c>
      <c r="N753" s="1">
        <v>475</v>
      </c>
      <c r="O753" s="1">
        <v>4822.2</v>
      </c>
      <c r="P753" s="1">
        <v>37612.800000000003</v>
      </c>
      <c r="Q753" s="1">
        <v>42200</v>
      </c>
      <c r="R753" s="2">
        <v>44651</v>
      </c>
      <c r="S753" s="1">
        <v>9</v>
      </c>
      <c r="T753" s="1">
        <v>0</v>
      </c>
      <c r="U753" s="1">
        <v>2</v>
      </c>
      <c r="V753" s="1">
        <v>18.07</v>
      </c>
      <c r="W753" s="1">
        <v>41</v>
      </c>
      <c r="X753" s="1">
        <v>-44</v>
      </c>
      <c r="Y753" s="1">
        <v>6050</v>
      </c>
      <c r="Z753" s="1">
        <v>1700</v>
      </c>
      <c r="AA753" s="1">
        <v>25</v>
      </c>
      <c r="AB753" s="1">
        <v>63.7</v>
      </c>
      <c r="AC753" s="1">
        <v>25</v>
      </c>
      <c r="AD753" s="1">
        <v>80.599999999999994</v>
      </c>
      <c r="AE753" s="1">
        <v>37612.800000000003</v>
      </c>
      <c r="AF753" s="1"/>
    </row>
    <row r="754" spans="2:32" x14ac:dyDescent="0.25">
      <c r="B754" s="1">
        <v>42200</v>
      </c>
      <c r="C754" s="2">
        <v>44679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2375</v>
      </c>
      <c r="K754" s="1">
        <v>1175</v>
      </c>
      <c r="L754" s="1">
        <v>1175</v>
      </c>
      <c r="M754" s="1">
        <v>3881.2</v>
      </c>
      <c r="N754" s="1">
        <v>1175</v>
      </c>
      <c r="O754" s="1">
        <v>5570.75</v>
      </c>
      <c r="P754" s="1">
        <v>37612.800000000003</v>
      </c>
      <c r="Q754" s="1">
        <v>42200</v>
      </c>
      <c r="R754" s="2">
        <v>44679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1175</v>
      </c>
      <c r="AA754" s="1">
        <v>0</v>
      </c>
      <c r="AB754" s="1">
        <v>0</v>
      </c>
      <c r="AC754" s="1">
        <v>1175</v>
      </c>
      <c r="AD754" s="1">
        <v>698</v>
      </c>
      <c r="AE754" s="1">
        <v>37612.800000000003</v>
      </c>
      <c r="AF754" s="1"/>
    </row>
    <row r="755" spans="2:32" x14ac:dyDescent="0.25">
      <c r="B755" s="1">
        <v>42200</v>
      </c>
      <c r="C755" s="2">
        <v>44630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1175</v>
      </c>
      <c r="K755" s="1">
        <v>1175</v>
      </c>
      <c r="L755" s="1">
        <v>1175</v>
      </c>
      <c r="M755" s="1">
        <v>4054</v>
      </c>
      <c r="N755" s="1">
        <v>1175</v>
      </c>
      <c r="O755" s="1">
        <v>4974.8999999999996</v>
      </c>
      <c r="P755" s="1">
        <v>37612.800000000003</v>
      </c>
      <c r="Q755" s="1">
        <v>42200</v>
      </c>
      <c r="R755" s="2">
        <v>44630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3975</v>
      </c>
      <c r="Z755" s="1">
        <v>2600</v>
      </c>
      <c r="AA755" s="1">
        <v>100</v>
      </c>
      <c r="AB755" s="1">
        <v>10.1</v>
      </c>
      <c r="AC755" s="1">
        <v>100</v>
      </c>
      <c r="AD755" s="1">
        <v>58</v>
      </c>
      <c r="AE755" s="1">
        <v>37612.800000000003</v>
      </c>
      <c r="AF755" s="1"/>
    </row>
    <row r="756" spans="2:32" x14ac:dyDescent="0.25">
      <c r="B756" s="1">
        <v>42300</v>
      </c>
      <c r="C756" s="2">
        <v>44623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2075</v>
      </c>
      <c r="K756" s="1">
        <v>2075</v>
      </c>
      <c r="L756" s="1">
        <v>400</v>
      </c>
      <c r="M756" s="1">
        <v>4391.6499999999996</v>
      </c>
      <c r="N756" s="1">
        <v>400</v>
      </c>
      <c r="O756" s="1">
        <v>4932.8</v>
      </c>
      <c r="P756" s="1">
        <v>37612.800000000003</v>
      </c>
      <c r="Q756" s="1">
        <v>42300</v>
      </c>
      <c r="R756" s="2">
        <v>44623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10875</v>
      </c>
      <c r="Z756" s="1">
        <v>1150</v>
      </c>
      <c r="AA756" s="1">
        <v>100</v>
      </c>
      <c r="AB756" s="1">
        <v>7.1</v>
      </c>
      <c r="AC756" s="1">
        <v>200</v>
      </c>
      <c r="AD756" s="1">
        <v>28</v>
      </c>
      <c r="AE756" s="1">
        <v>37612.800000000003</v>
      </c>
      <c r="AF756" s="1"/>
    </row>
    <row r="757" spans="2:32" x14ac:dyDescent="0.25">
      <c r="B757" s="1">
        <v>42300</v>
      </c>
      <c r="C757" s="2">
        <v>44630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1175</v>
      </c>
      <c r="K757" s="1">
        <v>1175</v>
      </c>
      <c r="L757" s="1">
        <v>1175</v>
      </c>
      <c r="M757" s="1">
        <v>4144.2</v>
      </c>
      <c r="N757" s="1">
        <v>1175</v>
      </c>
      <c r="O757" s="1">
        <v>5121.5</v>
      </c>
      <c r="P757" s="1">
        <v>37612.800000000003</v>
      </c>
      <c r="Q757" s="1">
        <v>42300</v>
      </c>
      <c r="R757" s="2">
        <v>44630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3975</v>
      </c>
      <c r="Z757" s="1">
        <v>1525</v>
      </c>
      <c r="AA757" s="1">
        <v>100</v>
      </c>
      <c r="AB757" s="1">
        <v>10.1</v>
      </c>
      <c r="AC757" s="1">
        <v>100</v>
      </c>
      <c r="AD757" s="1">
        <v>58</v>
      </c>
      <c r="AE757" s="1">
        <v>37612.800000000003</v>
      </c>
      <c r="AF757" s="1"/>
    </row>
    <row r="758" spans="2:32" x14ac:dyDescent="0.25">
      <c r="B758" s="1">
        <v>0</v>
      </c>
      <c r="C758" s="2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42300</v>
      </c>
      <c r="R758" s="2">
        <v>44644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4075</v>
      </c>
      <c r="Z758" s="1">
        <v>0</v>
      </c>
      <c r="AA758" s="1">
        <v>1000</v>
      </c>
      <c r="AB758" s="1">
        <v>3.8</v>
      </c>
      <c r="AC758" s="1">
        <v>0</v>
      </c>
      <c r="AD758" s="1">
        <v>0</v>
      </c>
      <c r="AE758" s="1">
        <v>37612.800000000003</v>
      </c>
      <c r="AF758" s="1"/>
    </row>
    <row r="759" spans="2:32" x14ac:dyDescent="0.25">
      <c r="B759" s="1">
        <v>42300</v>
      </c>
      <c r="C759" s="2">
        <v>44651</v>
      </c>
      <c r="D759" s="1">
        <v>1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2525</v>
      </c>
      <c r="K759" s="1">
        <v>2325</v>
      </c>
      <c r="L759" s="1">
        <v>575</v>
      </c>
      <c r="M759" s="1">
        <v>4369.3</v>
      </c>
      <c r="N759" s="1">
        <v>475</v>
      </c>
      <c r="O759" s="1">
        <v>6515.45</v>
      </c>
      <c r="P759" s="1">
        <v>37612.800000000003</v>
      </c>
      <c r="Q759" s="1">
        <v>42300</v>
      </c>
      <c r="R759" s="2">
        <v>44651</v>
      </c>
      <c r="S759" s="1">
        <v>4</v>
      </c>
      <c r="T759" s="1">
        <v>2</v>
      </c>
      <c r="U759" s="1">
        <v>9</v>
      </c>
      <c r="V759" s="1">
        <v>20.7</v>
      </c>
      <c r="W759" s="1">
        <v>61.55</v>
      </c>
      <c r="X759" s="1">
        <v>-43.2</v>
      </c>
      <c r="Y759" s="1">
        <v>6150</v>
      </c>
      <c r="Z759" s="1">
        <v>1625</v>
      </c>
      <c r="AA759" s="1">
        <v>25</v>
      </c>
      <c r="AB759" s="1">
        <v>62.7</v>
      </c>
      <c r="AC759" s="1">
        <v>25</v>
      </c>
      <c r="AD759" s="1">
        <v>72.5</v>
      </c>
      <c r="AE759" s="1">
        <v>37612.800000000003</v>
      </c>
      <c r="AF759" s="1"/>
    </row>
    <row r="760" spans="2:32" x14ac:dyDescent="0.25">
      <c r="B760" s="1">
        <v>42300</v>
      </c>
      <c r="C760" s="2">
        <v>44679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2375</v>
      </c>
      <c r="K760" s="1">
        <v>1175</v>
      </c>
      <c r="L760" s="1">
        <v>1175</v>
      </c>
      <c r="M760" s="1">
        <v>3905.5</v>
      </c>
      <c r="N760" s="1">
        <v>1175</v>
      </c>
      <c r="O760" s="1">
        <v>5655.75</v>
      </c>
      <c r="P760" s="1">
        <v>37612.800000000003</v>
      </c>
      <c r="Q760" s="1">
        <v>42300</v>
      </c>
      <c r="R760" s="2">
        <v>44679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1175</v>
      </c>
      <c r="AA760" s="1">
        <v>0</v>
      </c>
      <c r="AB760" s="1">
        <v>0</v>
      </c>
      <c r="AC760" s="1">
        <v>1175</v>
      </c>
      <c r="AD760" s="1">
        <v>698</v>
      </c>
      <c r="AE760" s="1">
        <v>37612.800000000003</v>
      </c>
      <c r="AF760" s="1"/>
    </row>
    <row r="761" spans="2:32" x14ac:dyDescent="0.25">
      <c r="B761" s="1">
        <v>42300</v>
      </c>
      <c r="C761" s="2">
        <v>44616</v>
      </c>
      <c r="D761" s="1">
        <v>2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2900</v>
      </c>
      <c r="K761" s="1">
        <v>2050</v>
      </c>
      <c r="L761" s="1">
        <v>500</v>
      </c>
      <c r="M761" s="1">
        <v>4591.3999999999996</v>
      </c>
      <c r="N761" s="1">
        <v>25</v>
      </c>
      <c r="O761" s="1">
        <v>4791.3</v>
      </c>
      <c r="P761" s="1">
        <v>37612.800000000003</v>
      </c>
      <c r="Q761" s="1">
        <v>42300</v>
      </c>
      <c r="R761" s="2">
        <v>44616</v>
      </c>
      <c r="S761" s="1">
        <v>197</v>
      </c>
      <c r="T761" s="1">
        <v>-43</v>
      </c>
      <c r="U761" s="1">
        <v>1541</v>
      </c>
      <c r="V761" s="1">
        <v>36.049999999999997</v>
      </c>
      <c r="W761" s="1">
        <v>3.25</v>
      </c>
      <c r="X761" s="1">
        <v>-2.2999999999999998</v>
      </c>
      <c r="Y761" s="1">
        <v>74075</v>
      </c>
      <c r="Z761" s="1">
        <v>6575</v>
      </c>
      <c r="AA761" s="1">
        <v>1325</v>
      </c>
      <c r="AB761" s="1">
        <v>3.2</v>
      </c>
      <c r="AC761" s="1">
        <v>25</v>
      </c>
      <c r="AD761" s="1">
        <v>3.35</v>
      </c>
      <c r="AE761" s="1">
        <v>37612.800000000003</v>
      </c>
      <c r="AF761" s="1"/>
    </row>
    <row r="762" spans="2:32" x14ac:dyDescent="0.25">
      <c r="B762" s="1">
        <v>42300</v>
      </c>
      <c r="C762" s="2">
        <v>44637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1175</v>
      </c>
      <c r="K762" s="1">
        <v>1175</v>
      </c>
      <c r="L762" s="1">
        <v>1175</v>
      </c>
      <c r="M762" s="1">
        <v>3224.1</v>
      </c>
      <c r="N762" s="1">
        <v>1175</v>
      </c>
      <c r="O762" s="1">
        <v>6645</v>
      </c>
      <c r="P762" s="1">
        <v>37612.800000000003</v>
      </c>
      <c r="Q762" s="1">
        <v>42300</v>
      </c>
      <c r="R762" s="2">
        <v>44637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3350</v>
      </c>
      <c r="Z762" s="1">
        <v>1175</v>
      </c>
      <c r="AA762" s="1">
        <v>1000</v>
      </c>
      <c r="AB762" s="1">
        <v>4.0999999999999996</v>
      </c>
      <c r="AC762" s="1">
        <v>1175</v>
      </c>
      <c r="AD762" s="1">
        <v>236.2</v>
      </c>
      <c r="AE762" s="1">
        <v>37612.800000000003</v>
      </c>
      <c r="AF762" s="1"/>
    </row>
    <row r="763" spans="2:32" x14ac:dyDescent="0.25">
      <c r="B763" s="1">
        <v>42400</v>
      </c>
      <c r="C763" s="2">
        <v>44623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2075</v>
      </c>
      <c r="K763" s="1">
        <v>2075</v>
      </c>
      <c r="L763" s="1">
        <v>400</v>
      </c>
      <c r="M763" s="1">
        <v>4504.3</v>
      </c>
      <c r="N763" s="1">
        <v>400</v>
      </c>
      <c r="O763" s="1">
        <v>5125.55</v>
      </c>
      <c r="P763" s="1">
        <v>37612.800000000003</v>
      </c>
      <c r="Q763" s="1">
        <v>42400</v>
      </c>
      <c r="R763" s="2">
        <v>44623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9575</v>
      </c>
      <c r="Z763" s="1">
        <v>2300</v>
      </c>
      <c r="AA763" s="1">
        <v>100</v>
      </c>
      <c r="AB763" s="1">
        <v>7.1</v>
      </c>
      <c r="AC763" s="1">
        <v>200</v>
      </c>
      <c r="AD763" s="1">
        <v>28</v>
      </c>
      <c r="AE763" s="1">
        <v>37612.800000000003</v>
      </c>
      <c r="AF763" s="1"/>
    </row>
    <row r="764" spans="2:32" x14ac:dyDescent="0.25">
      <c r="B764" s="1">
        <v>42400</v>
      </c>
      <c r="C764" s="2">
        <v>44637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1175</v>
      </c>
      <c r="K764" s="1">
        <v>1175</v>
      </c>
      <c r="L764" s="1">
        <v>1175</v>
      </c>
      <c r="M764" s="1">
        <v>3314.35</v>
      </c>
      <c r="N764" s="1">
        <v>1175</v>
      </c>
      <c r="O764" s="1">
        <v>6746.05</v>
      </c>
      <c r="P764" s="1">
        <v>37612.800000000003</v>
      </c>
      <c r="Q764" s="1">
        <v>42400</v>
      </c>
      <c r="R764" s="2">
        <v>44637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2175</v>
      </c>
      <c r="Z764" s="1">
        <v>1175</v>
      </c>
      <c r="AA764" s="1">
        <v>1000</v>
      </c>
      <c r="AB764" s="1">
        <v>4.0999999999999996</v>
      </c>
      <c r="AC764" s="1">
        <v>1175</v>
      </c>
      <c r="AD764" s="1">
        <v>222.6</v>
      </c>
      <c r="AE764" s="1">
        <v>37612.800000000003</v>
      </c>
      <c r="AF764" s="1"/>
    </row>
    <row r="765" spans="2:32" x14ac:dyDescent="0.25">
      <c r="B765" s="1">
        <v>0</v>
      </c>
      <c r="C765" s="2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42400</v>
      </c>
      <c r="R765" s="2">
        <v>44644</v>
      </c>
      <c r="S765" s="1">
        <v>1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3025</v>
      </c>
      <c r="Z765" s="1">
        <v>0</v>
      </c>
      <c r="AA765" s="1">
        <v>25</v>
      </c>
      <c r="AB765" s="1">
        <v>36.6</v>
      </c>
      <c r="AC765" s="1">
        <v>0</v>
      </c>
      <c r="AD765" s="1">
        <v>0</v>
      </c>
      <c r="AE765" s="1">
        <v>37612.800000000003</v>
      </c>
      <c r="AF765" s="1"/>
    </row>
    <row r="766" spans="2:32" x14ac:dyDescent="0.25">
      <c r="B766" s="1">
        <v>42400</v>
      </c>
      <c r="C766" s="2">
        <v>44651</v>
      </c>
      <c r="D766" s="1">
        <v>1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3575</v>
      </c>
      <c r="K766" s="1">
        <v>2075</v>
      </c>
      <c r="L766" s="1">
        <v>700</v>
      </c>
      <c r="M766" s="1">
        <v>4537.8500000000004</v>
      </c>
      <c r="N766" s="1">
        <v>400</v>
      </c>
      <c r="O766" s="1">
        <v>6789.8</v>
      </c>
      <c r="P766" s="1">
        <v>37612.800000000003</v>
      </c>
      <c r="Q766" s="1">
        <v>42400</v>
      </c>
      <c r="R766" s="2">
        <v>44651</v>
      </c>
      <c r="S766" s="1">
        <v>4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5525</v>
      </c>
      <c r="Z766" s="1">
        <v>1050</v>
      </c>
      <c r="AA766" s="1">
        <v>25</v>
      </c>
      <c r="AB766" s="1">
        <v>57.05</v>
      </c>
      <c r="AC766" s="1">
        <v>25</v>
      </c>
      <c r="AD766" s="1">
        <v>89.95</v>
      </c>
      <c r="AE766" s="1">
        <v>37612.800000000003</v>
      </c>
      <c r="AF766" s="1"/>
    </row>
    <row r="767" spans="2:32" x14ac:dyDescent="0.25">
      <c r="B767" s="1">
        <v>42400</v>
      </c>
      <c r="C767" s="2">
        <v>44679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2375</v>
      </c>
      <c r="K767" s="1">
        <v>1175</v>
      </c>
      <c r="L767" s="1">
        <v>1175</v>
      </c>
      <c r="M767" s="1">
        <v>3995.5</v>
      </c>
      <c r="N767" s="1">
        <v>1175</v>
      </c>
      <c r="O767" s="1">
        <v>5788.3</v>
      </c>
      <c r="P767" s="1">
        <v>37612.800000000003</v>
      </c>
      <c r="Q767" s="1">
        <v>42400</v>
      </c>
      <c r="R767" s="2">
        <v>44679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1175</v>
      </c>
      <c r="AA767" s="1">
        <v>0</v>
      </c>
      <c r="AB767" s="1">
        <v>0</v>
      </c>
      <c r="AC767" s="1">
        <v>1175</v>
      </c>
      <c r="AD767" s="1">
        <v>698</v>
      </c>
      <c r="AE767" s="1">
        <v>37612.800000000003</v>
      </c>
    </row>
    <row r="768" spans="2:32" x14ac:dyDescent="0.25">
      <c r="B768" s="1">
        <v>42400</v>
      </c>
      <c r="C768" s="2">
        <v>44616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3625</v>
      </c>
      <c r="K768" s="1">
        <v>1925</v>
      </c>
      <c r="L768" s="1">
        <v>725</v>
      </c>
      <c r="M768" s="1">
        <v>4690.05</v>
      </c>
      <c r="N768" s="1">
        <v>225</v>
      </c>
      <c r="O768" s="1">
        <v>4888.3</v>
      </c>
      <c r="P768" s="1">
        <v>37612.800000000003</v>
      </c>
      <c r="Q768" s="1">
        <v>42400</v>
      </c>
      <c r="R768" s="2">
        <v>44616</v>
      </c>
      <c r="S768" s="1">
        <v>370</v>
      </c>
      <c r="T768" s="1">
        <v>107</v>
      </c>
      <c r="U768" s="1">
        <v>1795</v>
      </c>
      <c r="V768" s="1">
        <v>36.630000000000003</v>
      </c>
      <c r="W768" s="1">
        <v>3.3</v>
      </c>
      <c r="X768" s="1">
        <v>-2.4500000000000002</v>
      </c>
      <c r="Y768" s="1">
        <v>74000</v>
      </c>
      <c r="Z768" s="1">
        <v>7975</v>
      </c>
      <c r="AA768" s="1">
        <v>200</v>
      </c>
      <c r="AB768" s="1">
        <v>3.3</v>
      </c>
      <c r="AC768" s="1">
        <v>25</v>
      </c>
      <c r="AD768" s="1">
        <v>3.45</v>
      </c>
      <c r="AE768" s="1">
        <v>37612.800000000003</v>
      </c>
    </row>
    <row r="769" spans="2:31" x14ac:dyDescent="0.25">
      <c r="B769" s="1">
        <v>42400</v>
      </c>
      <c r="C769" s="2">
        <v>44630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1175</v>
      </c>
      <c r="K769" s="1">
        <v>1175</v>
      </c>
      <c r="L769" s="1">
        <v>1175</v>
      </c>
      <c r="M769" s="1">
        <v>4189.8999999999996</v>
      </c>
      <c r="N769" s="1">
        <v>1175</v>
      </c>
      <c r="O769" s="1">
        <v>5206.45</v>
      </c>
      <c r="P769" s="1">
        <v>37612.800000000003</v>
      </c>
      <c r="Q769" s="1">
        <v>42400</v>
      </c>
      <c r="R769" s="2">
        <v>44630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3975</v>
      </c>
      <c r="Z769" s="1">
        <v>1525</v>
      </c>
      <c r="AA769" s="1">
        <v>100</v>
      </c>
      <c r="AB769" s="1">
        <v>10.1</v>
      </c>
      <c r="AC769" s="1">
        <v>100</v>
      </c>
      <c r="AD769" s="1">
        <v>58</v>
      </c>
      <c r="AE769" s="1">
        <v>37612.800000000003</v>
      </c>
    </row>
    <row r="770" spans="2:31" x14ac:dyDescent="0.25">
      <c r="B770" s="1">
        <v>42500</v>
      </c>
      <c r="C770" s="2">
        <v>44623</v>
      </c>
      <c r="D770" s="1">
        <v>1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2075</v>
      </c>
      <c r="K770" s="1">
        <v>2075</v>
      </c>
      <c r="L770" s="1">
        <v>400</v>
      </c>
      <c r="M770" s="1">
        <v>4621.1499999999996</v>
      </c>
      <c r="N770" s="1">
        <v>400</v>
      </c>
      <c r="O770" s="1">
        <v>5051.55</v>
      </c>
      <c r="P770" s="1">
        <v>37612.800000000003</v>
      </c>
      <c r="Q770" s="1">
        <v>42500</v>
      </c>
      <c r="R770" s="2">
        <v>44623</v>
      </c>
      <c r="S770" s="1">
        <v>155</v>
      </c>
      <c r="T770" s="1">
        <v>5</v>
      </c>
      <c r="U770" s="1">
        <v>188</v>
      </c>
      <c r="V770" s="1">
        <v>29.97</v>
      </c>
      <c r="W770" s="1">
        <v>12.85</v>
      </c>
      <c r="X770" s="1">
        <v>-2.0999999999999996</v>
      </c>
      <c r="Y770" s="1">
        <v>20375</v>
      </c>
      <c r="Z770" s="1">
        <v>8875</v>
      </c>
      <c r="AA770" s="1">
        <v>50</v>
      </c>
      <c r="AB770" s="1">
        <v>12</v>
      </c>
      <c r="AC770" s="1">
        <v>50</v>
      </c>
      <c r="AD770" s="1">
        <v>13.05</v>
      </c>
      <c r="AE770" s="1">
        <v>37612.800000000003</v>
      </c>
    </row>
    <row r="771" spans="2:31" x14ac:dyDescent="0.25">
      <c r="B771" s="1">
        <v>42500</v>
      </c>
      <c r="C771" s="2">
        <v>44630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1175</v>
      </c>
      <c r="K771" s="1">
        <v>1175</v>
      </c>
      <c r="L771" s="1">
        <v>1175</v>
      </c>
      <c r="M771" s="1">
        <v>4531.8</v>
      </c>
      <c r="N771" s="1">
        <v>1175</v>
      </c>
      <c r="O771" s="1">
        <v>5204.8</v>
      </c>
      <c r="P771" s="1">
        <v>37612.800000000003</v>
      </c>
      <c r="Q771" s="1">
        <v>42500</v>
      </c>
      <c r="R771" s="2">
        <v>44630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7975</v>
      </c>
      <c r="Z771" s="1">
        <v>3350</v>
      </c>
      <c r="AA771" s="1">
        <v>25</v>
      </c>
      <c r="AB771" s="1">
        <v>17.25</v>
      </c>
      <c r="AC771" s="1">
        <v>525</v>
      </c>
      <c r="AD771" s="1">
        <v>35</v>
      </c>
      <c r="AE771" s="1">
        <v>37612.800000000003</v>
      </c>
    </row>
    <row r="772" spans="2:31" x14ac:dyDescent="0.25">
      <c r="B772" s="1">
        <v>42500</v>
      </c>
      <c r="C772" s="2">
        <v>44637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1225</v>
      </c>
      <c r="K772" s="1">
        <v>1175</v>
      </c>
      <c r="L772" s="1">
        <v>1175</v>
      </c>
      <c r="M772" s="1">
        <v>3404.3</v>
      </c>
      <c r="N772" s="1">
        <v>1175</v>
      </c>
      <c r="O772" s="1">
        <v>6838.65</v>
      </c>
      <c r="P772" s="1">
        <v>37612.800000000003</v>
      </c>
      <c r="Q772" s="1">
        <v>42500</v>
      </c>
      <c r="R772" s="2">
        <v>44637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3075</v>
      </c>
      <c r="Z772" s="1">
        <v>1175</v>
      </c>
      <c r="AA772" s="1">
        <v>900</v>
      </c>
      <c r="AB772" s="1">
        <v>10.15</v>
      </c>
      <c r="AC772" s="1">
        <v>1175</v>
      </c>
      <c r="AD772" s="1">
        <v>209.65</v>
      </c>
      <c r="AE772" s="1">
        <v>37612.800000000003</v>
      </c>
    </row>
    <row r="773" spans="2:31" x14ac:dyDescent="0.25">
      <c r="B773" s="1">
        <v>42500</v>
      </c>
      <c r="C773" s="2">
        <v>44616</v>
      </c>
      <c r="D773" s="1">
        <v>364</v>
      </c>
      <c r="E773" s="1">
        <v>-11</v>
      </c>
      <c r="F773" s="1">
        <v>31</v>
      </c>
      <c r="G773" s="1">
        <v>50.83</v>
      </c>
      <c r="H773" s="1">
        <v>4873.55</v>
      </c>
      <c r="I773" s="1">
        <v>-79.75</v>
      </c>
      <c r="J773" s="1">
        <v>4825</v>
      </c>
      <c r="K773" s="1">
        <v>3350</v>
      </c>
      <c r="L773" s="1">
        <v>625</v>
      </c>
      <c r="M773" s="1">
        <v>4878.95</v>
      </c>
      <c r="N773" s="1">
        <v>100</v>
      </c>
      <c r="O773" s="1">
        <v>4899.25</v>
      </c>
      <c r="P773" s="1">
        <v>37612.800000000003</v>
      </c>
      <c r="Q773" s="1">
        <v>42500</v>
      </c>
      <c r="R773" s="2">
        <v>44616</v>
      </c>
      <c r="S773" s="1">
        <v>8408</v>
      </c>
      <c r="T773" s="1">
        <v>-479</v>
      </c>
      <c r="U773" s="1">
        <v>21809</v>
      </c>
      <c r="V773" s="1">
        <v>37.21</v>
      </c>
      <c r="W773" s="1">
        <v>3.35</v>
      </c>
      <c r="X773" s="1">
        <v>-1.9999999999999996</v>
      </c>
      <c r="Y773" s="1">
        <v>116125</v>
      </c>
      <c r="Z773" s="1">
        <v>12750</v>
      </c>
      <c r="AA773" s="1">
        <v>425</v>
      </c>
      <c r="AB773" s="1">
        <v>3.35</v>
      </c>
      <c r="AC773" s="1">
        <v>300</v>
      </c>
      <c r="AD773" s="1">
        <v>3.4</v>
      </c>
      <c r="AE773" s="1">
        <v>37612.800000000003</v>
      </c>
    </row>
    <row r="774" spans="2:31" x14ac:dyDescent="0.25">
      <c r="B774" s="1">
        <v>42500</v>
      </c>
      <c r="C774" s="2">
        <v>44651</v>
      </c>
      <c r="D774" s="1">
        <v>75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3325</v>
      </c>
      <c r="K774" s="1">
        <v>3400</v>
      </c>
      <c r="L774" s="1">
        <v>200</v>
      </c>
      <c r="M774" s="1">
        <v>4722.6499999999996</v>
      </c>
      <c r="N774" s="1">
        <v>400</v>
      </c>
      <c r="O774" s="1">
        <v>4836.55</v>
      </c>
      <c r="P774" s="1">
        <v>37612.800000000003</v>
      </c>
      <c r="Q774" s="1">
        <v>42500</v>
      </c>
      <c r="R774" s="2">
        <v>44651</v>
      </c>
      <c r="S774" s="1">
        <v>1542</v>
      </c>
      <c r="T774" s="1">
        <v>43</v>
      </c>
      <c r="U774" s="1">
        <v>1100</v>
      </c>
      <c r="V774" s="1">
        <v>20.59</v>
      </c>
      <c r="W774" s="1">
        <v>59</v>
      </c>
      <c r="X774" s="1">
        <v>1.25</v>
      </c>
      <c r="Y774" s="1">
        <v>23100</v>
      </c>
      <c r="Z774" s="1">
        <v>6650</v>
      </c>
      <c r="AA774" s="1">
        <v>75</v>
      </c>
      <c r="AB774" s="1">
        <v>59.1</v>
      </c>
      <c r="AC774" s="1">
        <v>25</v>
      </c>
      <c r="AD774" s="1">
        <v>60.65</v>
      </c>
      <c r="AE774" s="1">
        <v>37612.800000000003</v>
      </c>
    </row>
    <row r="775" spans="2:31" x14ac:dyDescent="0.25">
      <c r="B775" s="1">
        <v>42500</v>
      </c>
      <c r="C775" s="2">
        <v>44679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1250</v>
      </c>
      <c r="K775" s="1">
        <v>1250</v>
      </c>
      <c r="L775" s="1">
        <v>25</v>
      </c>
      <c r="M775" s="1">
        <v>4301.6000000000004</v>
      </c>
      <c r="N775" s="1">
        <v>1175</v>
      </c>
      <c r="O775" s="1">
        <v>6101</v>
      </c>
      <c r="P775" s="1">
        <v>37612.800000000003</v>
      </c>
      <c r="Q775" s="1">
        <v>42500</v>
      </c>
      <c r="R775" s="2">
        <v>44679</v>
      </c>
      <c r="S775" s="1">
        <v>26</v>
      </c>
      <c r="T775" s="1">
        <v>0</v>
      </c>
      <c r="U775" s="1">
        <v>6</v>
      </c>
      <c r="V775" s="1">
        <v>20.010000000000002</v>
      </c>
      <c r="W775" s="1">
        <v>185</v>
      </c>
      <c r="X775" s="1">
        <v>-34.150000000000006</v>
      </c>
      <c r="Y775" s="1">
        <v>1200</v>
      </c>
      <c r="Z775" s="1">
        <v>1375</v>
      </c>
      <c r="AA775" s="1">
        <v>25</v>
      </c>
      <c r="AB775" s="1">
        <v>153.1</v>
      </c>
      <c r="AC775" s="1">
        <v>50</v>
      </c>
      <c r="AD775" s="1">
        <v>402.05</v>
      </c>
      <c r="AE775" s="1">
        <v>37612.800000000003</v>
      </c>
    </row>
    <row r="776" spans="2:31" x14ac:dyDescent="0.25">
      <c r="B776" s="1">
        <v>0</v>
      </c>
      <c r="C776" s="2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42500</v>
      </c>
      <c r="R776" s="2">
        <v>44644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3075</v>
      </c>
      <c r="Z776" s="1">
        <v>0</v>
      </c>
      <c r="AA776" s="1">
        <v>100</v>
      </c>
      <c r="AB776" s="1">
        <v>10.3</v>
      </c>
      <c r="AC776" s="1">
        <v>0</v>
      </c>
      <c r="AD776" s="1">
        <v>0</v>
      </c>
      <c r="AE776" s="1">
        <v>37612.800000000003</v>
      </c>
    </row>
    <row r="777" spans="2:31" x14ac:dyDescent="0.25">
      <c r="B777" s="1">
        <v>42600</v>
      </c>
      <c r="C777" s="2">
        <v>44616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3575</v>
      </c>
      <c r="K777" s="1">
        <v>2075</v>
      </c>
      <c r="L777" s="1">
        <v>700</v>
      </c>
      <c r="M777" s="1">
        <v>4882.3</v>
      </c>
      <c r="N777" s="1">
        <v>350</v>
      </c>
      <c r="O777" s="1">
        <v>5091.05</v>
      </c>
      <c r="P777" s="1">
        <v>37612.800000000003</v>
      </c>
      <c r="Q777" s="1">
        <v>42600</v>
      </c>
      <c r="R777" s="2">
        <v>44616</v>
      </c>
      <c r="S777" s="1">
        <v>234</v>
      </c>
      <c r="T777" s="1">
        <v>58</v>
      </c>
      <c r="U777" s="1">
        <v>1034</v>
      </c>
      <c r="V777" s="1">
        <v>37.659999999999997</v>
      </c>
      <c r="W777" s="1">
        <v>3.2</v>
      </c>
      <c r="X777" s="1">
        <v>-2.0999999999999996</v>
      </c>
      <c r="Y777" s="1">
        <v>44300</v>
      </c>
      <c r="Z777" s="1">
        <v>6350</v>
      </c>
      <c r="AA777" s="1">
        <v>450</v>
      </c>
      <c r="AB777" s="1">
        <v>3.2</v>
      </c>
      <c r="AC777" s="1">
        <v>25</v>
      </c>
      <c r="AD777" s="1">
        <v>3.4</v>
      </c>
      <c r="AE777" s="1">
        <v>37612.800000000003</v>
      </c>
    </row>
    <row r="778" spans="2:31" x14ac:dyDescent="0.25">
      <c r="B778" s="1">
        <v>42600</v>
      </c>
      <c r="C778" s="2">
        <v>44630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1175</v>
      </c>
      <c r="K778" s="1">
        <v>1175</v>
      </c>
      <c r="L778" s="1">
        <v>1175</v>
      </c>
      <c r="M778" s="1">
        <v>4372.25</v>
      </c>
      <c r="N778" s="1">
        <v>1175</v>
      </c>
      <c r="O778" s="1">
        <v>5388.25</v>
      </c>
      <c r="P778" s="1">
        <v>37612.800000000003</v>
      </c>
      <c r="Q778" s="1">
        <v>42600</v>
      </c>
      <c r="R778" s="2">
        <v>44630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2475</v>
      </c>
      <c r="Z778" s="1">
        <v>350</v>
      </c>
      <c r="AA778" s="1">
        <v>100</v>
      </c>
      <c r="AB778" s="1">
        <v>10.1</v>
      </c>
      <c r="AC778" s="1">
        <v>200</v>
      </c>
      <c r="AD778" s="1">
        <v>58</v>
      </c>
      <c r="AE778" s="1">
        <v>37612.800000000003</v>
      </c>
    </row>
    <row r="779" spans="2:31" x14ac:dyDescent="0.25">
      <c r="B779" s="1">
        <v>42600</v>
      </c>
      <c r="C779" s="2">
        <v>44637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1175</v>
      </c>
      <c r="K779" s="1">
        <v>0</v>
      </c>
      <c r="L779" s="1">
        <v>1175</v>
      </c>
      <c r="M779" s="1">
        <v>3496.05</v>
      </c>
      <c r="N779" s="1">
        <v>0</v>
      </c>
      <c r="O779" s="1">
        <v>0</v>
      </c>
      <c r="P779" s="1">
        <v>37612.800000000003</v>
      </c>
      <c r="Q779" s="1">
        <v>42600</v>
      </c>
      <c r="R779" s="2">
        <v>44637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2175</v>
      </c>
      <c r="Z779" s="1">
        <v>25</v>
      </c>
      <c r="AA779" s="1">
        <v>1000</v>
      </c>
      <c r="AB779" s="1">
        <v>3.6</v>
      </c>
      <c r="AC779" s="1">
        <v>25</v>
      </c>
      <c r="AD779" s="1">
        <v>197.45</v>
      </c>
      <c r="AE779" s="1">
        <v>37612.800000000003</v>
      </c>
    </row>
    <row r="780" spans="2:31" x14ac:dyDescent="0.25">
      <c r="B780" s="1">
        <v>0</v>
      </c>
      <c r="C780" s="2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42600</v>
      </c>
      <c r="R780" s="2">
        <v>44644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4075</v>
      </c>
      <c r="Z780" s="1">
        <v>0</v>
      </c>
      <c r="AA780" s="1">
        <v>1000</v>
      </c>
      <c r="AB780" s="1">
        <v>3.8</v>
      </c>
      <c r="AC780" s="1">
        <v>0</v>
      </c>
      <c r="AD780" s="1">
        <v>0</v>
      </c>
      <c r="AE780" s="1">
        <v>37612.800000000003</v>
      </c>
    </row>
    <row r="781" spans="2:31" x14ac:dyDescent="0.25">
      <c r="B781" s="1">
        <v>42600</v>
      </c>
      <c r="C781" s="2">
        <v>44651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2900</v>
      </c>
      <c r="K781" s="1">
        <v>2075</v>
      </c>
      <c r="L781" s="1">
        <v>500</v>
      </c>
      <c r="M781" s="1">
        <v>4733.5</v>
      </c>
      <c r="N781" s="1">
        <v>400</v>
      </c>
      <c r="O781" s="1">
        <v>6982.25</v>
      </c>
      <c r="P781" s="1">
        <v>37612.800000000003</v>
      </c>
      <c r="Q781" s="1">
        <v>42600</v>
      </c>
      <c r="R781" s="2">
        <v>44651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3400</v>
      </c>
      <c r="Z781" s="1">
        <v>2600</v>
      </c>
      <c r="AA781" s="1">
        <v>1000</v>
      </c>
      <c r="AB781" s="1">
        <v>16.3</v>
      </c>
      <c r="AC781" s="1">
        <v>25</v>
      </c>
      <c r="AD781" s="1">
        <v>99</v>
      </c>
      <c r="AE781" s="1">
        <v>37612.800000000003</v>
      </c>
    </row>
    <row r="782" spans="2:31" x14ac:dyDescent="0.25">
      <c r="B782" s="1">
        <v>42600</v>
      </c>
      <c r="C782" s="2">
        <v>44679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2375</v>
      </c>
      <c r="K782" s="1">
        <v>1175</v>
      </c>
      <c r="L782" s="1">
        <v>1175</v>
      </c>
      <c r="M782" s="1">
        <v>4259</v>
      </c>
      <c r="N782" s="1">
        <v>1175</v>
      </c>
      <c r="O782" s="1">
        <v>5928.15</v>
      </c>
      <c r="P782" s="1">
        <v>37612.800000000003</v>
      </c>
      <c r="Q782" s="1">
        <v>42600</v>
      </c>
      <c r="R782" s="2">
        <v>44679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1200</v>
      </c>
      <c r="AA782" s="1">
        <v>0</v>
      </c>
      <c r="AB782" s="1">
        <v>0</v>
      </c>
      <c r="AC782" s="1">
        <v>1175</v>
      </c>
      <c r="AD782" s="1">
        <v>498.95</v>
      </c>
      <c r="AE782" s="1">
        <v>37612.800000000003</v>
      </c>
    </row>
    <row r="783" spans="2:31" x14ac:dyDescent="0.25">
      <c r="B783" s="1">
        <v>42600</v>
      </c>
      <c r="C783" s="2">
        <v>44623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2075</v>
      </c>
      <c r="K783" s="1">
        <v>2075</v>
      </c>
      <c r="L783" s="1">
        <v>400</v>
      </c>
      <c r="M783" s="1">
        <v>4682.45</v>
      </c>
      <c r="N783" s="1">
        <v>400</v>
      </c>
      <c r="O783" s="1">
        <v>5339.7</v>
      </c>
      <c r="P783" s="1">
        <v>37612.800000000003</v>
      </c>
      <c r="Q783" s="1">
        <v>42600</v>
      </c>
      <c r="R783" s="2">
        <v>44623</v>
      </c>
      <c r="S783" s="1">
        <v>1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9075</v>
      </c>
      <c r="Z783" s="1">
        <v>2325</v>
      </c>
      <c r="AA783" s="1">
        <v>100</v>
      </c>
      <c r="AB783" s="1">
        <v>8.6999999999999993</v>
      </c>
      <c r="AC783" s="1">
        <v>200</v>
      </c>
      <c r="AD783" s="1">
        <v>26</v>
      </c>
      <c r="AE783" s="1">
        <v>37612.800000000003</v>
      </c>
    </row>
    <row r="784" spans="2:31" x14ac:dyDescent="0.25">
      <c r="B784" s="1">
        <v>42700</v>
      </c>
      <c r="C784" s="2">
        <v>44623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2075</v>
      </c>
      <c r="K784" s="1">
        <v>2075</v>
      </c>
      <c r="L784" s="1">
        <v>400</v>
      </c>
      <c r="M784" s="1">
        <v>4720.95</v>
      </c>
      <c r="N784" s="1">
        <v>400</v>
      </c>
      <c r="O784" s="1">
        <v>5451.25</v>
      </c>
      <c r="P784" s="1">
        <v>37612.800000000003</v>
      </c>
      <c r="Q784" s="1">
        <v>42700</v>
      </c>
      <c r="R784" s="2">
        <v>44623</v>
      </c>
      <c r="S784" s="1">
        <v>6</v>
      </c>
      <c r="T784" s="1">
        <v>0</v>
      </c>
      <c r="U784" s="1">
        <v>4</v>
      </c>
      <c r="V784" s="1">
        <v>0</v>
      </c>
      <c r="W784" s="1">
        <v>15</v>
      </c>
      <c r="X784" s="1">
        <v>-131.94999999999999</v>
      </c>
      <c r="Y784" s="1">
        <v>9025</v>
      </c>
      <c r="Z784" s="1">
        <v>3975</v>
      </c>
      <c r="AA784" s="1">
        <v>100</v>
      </c>
      <c r="AB784" s="1">
        <v>7.8</v>
      </c>
      <c r="AC784" s="1">
        <v>200</v>
      </c>
      <c r="AD784" s="1">
        <v>22</v>
      </c>
      <c r="AE784" s="1">
        <v>37612.800000000003</v>
      </c>
    </row>
    <row r="785" spans="2:31" x14ac:dyDescent="0.25">
      <c r="B785" s="1">
        <v>42700</v>
      </c>
      <c r="C785" s="2">
        <v>44630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1175</v>
      </c>
      <c r="K785" s="1">
        <v>1175</v>
      </c>
      <c r="L785" s="1">
        <v>1175</v>
      </c>
      <c r="M785" s="1">
        <v>4448</v>
      </c>
      <c r="N785" s="1">
        <v>1175</v>
      </c>
      <c r="O785" s="1">
        <v>5517.85</v>
      </c>
      <c r="P785" s="1">
        <v>37612.800000000003</v>
      </c>
      <c r="Q785" s="1">
        <v>42700</v>
      </c>
      <c r="R785" s="2">
        <v>44630</v>
      </c>
      <c r="S785" s="1">
        <v>1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3100</v>
      </c>
      <c r="Z785" s="1">
        <v>350</v>
      </c>
      <c r="AA785" s="1">
        <v>25</v>
      </c>
      <c r="AB785" s="1">
        <v>16</v>
      </c>
      <c r="AC785" s="1">
        <v>200</v>
      </c>
      <c r="AD785" s="1">
        <v>58</v>
      </c>
      <c r="AE785" s="1">
        <v>37612.800000000003</v>
      </c>
    </row>
    <row r="786" spans="2:31" x14ac:dyDescent="0.25">
      <c r="B786" s="1">
        <v>42700</v>
      </c>
      <c r="C786" s="2">
        <v>44637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1175</v>
      </c>
      <c r="K786" s="1">
        <v>0</v>
      </c>
      <c r="L786" s="1">
        <v>1175</v>
      </c>
      <c r="M786" s="1">
        <v>3584.7</v>
      </c>
      <c r="N786" s="1">
        <v>0</v>
      </c>
      <c r="O786" s="1">
        <v>0</v>
      </c>
      <c r="P786" s="1">
        <v>37612.800000000003</v>
      </c>
      <c r="Q786" s="1">
        <v>42700</v>
      </c>
      <c r="R786" s="2">
        <v>44637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2175</v>
      </c>
      <c r="Z786" s="1">
        <v>25</v>
      </c>
      <c r="AA786" s="1">
        <v>1000</v>
      </c>
      <c r="AB786" s="1">
        <v>3.6</v>
      </c>
      <c r="AC786" s="1">
        <v>25</v>
      </c>
      <c r="AD786" s="1">
        <v>185.8</v>
      </c>
      <c r="AE786" s="1">
        <v>37612.800000000003</v>
      </c>
    </row>
    <row r="787" spans="2:31" x14ac:dyDescent="0.25">
      <c r="B787" s="1">
        <v>0</v>
      </c>
      <c r="C787" s="2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42700</v>
      </c>
      <c r="R787" s="2">
        <v>44644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4075</v>
      </c>
      <c r="Z787" s="1">
        <v>0</v>
      </c>
      <c r="AA787" s="1">
        <v>1000</v>
      </c>
      <c r="AB787" s="1">
        <v>3.8</v>
      </c>
      <c r="AC787" s="1">
        <v>0</v>
      </c>
      <c r="AD787" s="1">
        <v>0</v>
      </c>
      <c r="AE787" s="1">
        <v>37612.800000000003</v>
      </c>
    </row>
    <row r="788" spans="2:31" x14ac:dyDescent="0.25">
      <c r="B788" s="1">
        <v>42700</v>
      </c>
      <c r="C788" s="2">
        <v>44651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3575</v>
      </c>
      <c r="K788" s="1">
        <v>2075</v>
      </c>
      <c r="L788" s="1">
        <v>700</v>
      </c>
      <c r="M788" s="1">
        <v>4824.1000000000004</v>
      </c>
      <c r="N788" s="1">
        <v>400</v>
      </c>
      <c r="O788" s="1">
        <v>5659.7</v>
      </c>
      <c r="P788" s="1">
        <v>37612.800000000003</v>
      </c>
      <c r="Q788" s="1">
        <v>42700</v>
      </c>
      <c r="R788" s="2">
        <v>44651</v>
      </c>
      <c r="S788" s="1">
        <v>1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2625</v>
      </c>
      <c r="Z788" s="1">
        <v>3325</v>
      </c>
      <c r="AA788" s="1">
        <v>25</v>
      </c>
      <c r="AB788" s="1">
        <v>48</v>
      </c>
      <c r="AC788" s="1">
        <v>100</v>
      </c>
      <c r="AD788" s="1">
        <v>97.9</v>
      </c>
      <c r="AE788" s="1">
        <v>37612.800000000003</v>
      </c>
    </row>
    <row r="789" spans="2:31" x14ac:dyDescent="0.25">
      <c r="B789" s="1">
        <v>42700</v>
      </c>
      <c r="C789" s="2">
        <v>44679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2375</v>
      </c>
      <c r="K789" s="1">
        <v>1175</v>
      </c>
      <c r="L789" s="1">
        <v>1175</v>
      </c>
      <c r="M789" s="1">
        <v>4265.5</v>
      </c>
      <c r="N789" s="1">
        <v>1175</v>
      </c>
      <c r="O789" s="1">
        <v>5964.25</v>
      </c>
      <c r="P789" s="1">
        <v>37612.800000000003</v>
      </c>
      <c r="Q789" s="1">
        <v>42700</v>
      </c>
      <c r="R789" s="2">
        <v>44679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1200</v>
      </c>
      <c r="AA789" s="1">
        <v>0</v>
      </c>
      <c r="AB789" s="1">
        <v>0</v>
      </c>
      <c r="AC789" s="1">
        <v>25</v>
      </c>
      <c r="AD789" s="1">
        <v>499</v>
      </c>
      <c r="AE789" s="1">
        <v>37612.800000000003</v>
      </c>
    </row>
    <row r="790" spans="2:31" x14ac:dyDescent="0.25">
      <c r="B790" s="1">
        <v>42700</v>
      </c>
      <c r="C790" s="2">
        <v>44616</v>
      </c>
      <c r="D790" s="1">
        <v>57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3150</v>
      </c>
      <c r="K790" s="1">
        <v>3175</v>
      </c>
      <c r="L790" s="1">
        <v>275</v>
      </c>
      <c r="M790" s="1">
        <v>5022.45</v>
      </c>
      <c r="N790" s="1">
        <v>25</v>
      </c>
      <c r="O790" s="1">
        <v>5136.55</v>
      </c>
      <c r="P790" s="1">
        <v>37612.800000000003</v>
      </c>
      <c r="Q790" s="1">
        <v>42700</v>
      </c>
      <c r="R790" s="2">
        <v>44616</v>
      </c>
      <c r="S790" s="1">
        <v>1367</v>
      </c>
      <c r="T790" s="1">
        <v>12</v>
      </c>
      <c r="U790" s="1">
        <v>2027</v>
      </c>
      <c r="V790" s="1">
        <v>38.479999999999997</v>
      </c>
      <c r="W790" s="1">
        <v>3.6</v>
      </c>
      <c r="X790" s="1">
        <v>-1.6</v>
      </c>
      <c r="Y790" s="1">
        <v>14525</v>
      </c>
      <c r="Z790" s="1">
        <v>9775</v>
      </c>
      <c r="AA790" s="1">
        <v>450</v>
      </c>
      <c r="AB790" s="1">
        <v>3.55</v>
      </c>
      <c r="AC790" s="1">
        <v>100</v>
      </c>
      <c r="AD790" s="1">
        <v>3.6</v>
      </c>
      <c r="AE790" s="1">
        <v>37612.800000000003</v>
      </c>
    </row>
    <row r="791" spans="2:31" x14ac:dyDescent="0.25">
      <c r="B791" s="1">
        <v>42800</v>
      </c>
      <c r="C791" s="2">
        <v>44616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3575</v>
      </c>
      <c r="K791" s="1">
        <v>2075</v>
      </c>
      <c r="L791" s="1">
        <v>700</v>
      </c>
      <c r="M791" s="1">
        <v>5080.8</v>
      </c>
      <c r="N791" s="1">
        <v>350</v>
      </c>
      <c r="O791" s="1">
        <v>5288.2</v>
      </c>
      <c r="P791" s="1">
        <v>37612.800000000003</v>
      </c>
      <c r="Q791" s="1">
        <v>42800</v>
      </c>
      <c r="R791" s="2">
        <v>44616</v>
      </c>
      <c r="S791" s="1">
        <v>208</v>
      </c>
      <c r="T791" s="1">
        <v>41</v>
      </c>
      <c r="U791" s="1">
        <v>1380</v>
      </c>
      <c r="V791" s="1">
        <v>38.979999999999997</v>
      </c>
      <c r="W791" s="1">
        <v>3.15</v>
      </c>
      <c r="X791" s="1">
        <v>-1.8000000000000003</v>
      </c>
      <c r="Y791" s="1">
        <v>7825</v>
      </c>
      <c r="Z791" s="1">
        <v>4975</v>
      </c>
      <c r="AA791" s="1">
        <v>25</v>
      </c>
      <c r="AB791" s="1">
        <v>3.15</v>
      </c>
      <c r="AC791" s="1">
        <v>25</v>
      </c>
      <c r="AD791" s="1">
        <v>3.3</v>
      </c>
      <c r="AE791" s="1">
        <v>37612.800000000003</v>
      </c>
    </row>
    <row r="792" spans="2:31" x14ac:dyDescent="0.25">
      <c r="B792" s="1">
        <v>42800</v>
      </c>
      <c r="C792" s="2">
        <v>44623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2075</v>
      </c>
      <c r="K792" s="1">
        <v>2075</v>
      </c>
      <c r="L792" s="1">
        <v>400</v>
      </c>
      <c r="M792" s="1">
        <v>4892.6000000000004</v>
      </c>
      <c r="N792" s="1">
        <v>400</v>
      </c>
      <c r="O792" s="1">
        <v>5558.9</v>
      </c>
      <c r="P792" s="1">
        <v>37612.800000000003</v>
      </c>
      <c r="Q792" s="1">
        <v>42800</v>
      </c>
      <c r="R792" s="2">
        <v>44623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8375</v>
      </c>
      <c r="Z792" s="1">
        <v>1975</v>
      </c>
      <c r="AA792" s="1">
        <v>100</v>
      </c>
      <c r="AB792" s="1">
        <v>7.1</v>
      </c>
      <c r="AC792" s="1">
        <v>200</v>
      </c>
      <c r="AD792" s="1">
        <v>17.95</v>
      </c>
      <c r="AE792" s="1">
        <v>37612.800000000003</v>
      </c>
    </row>
    <row r="793" spans="2:31" x14ac:dyDescent="0.25">
      <c r="B793" s="1">
        <v>42800</v>
      </c>
      <c r="C793" s="2">
        <v>44630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1175</v>
      </c>
      <c r="K793" s="1">
        <v>1175</v>
      </c>
      <c r="L793" s="1">
        <v>1175</v>
      </c>
      <c r="M793" s="1">
        <v>4537.8999999999996</v>
      </c>
      <c r="N793" s="1">
        <v>1175</v>
      </c>
      <c r="O793" s="1">
        <v>5618.8</v>
      </c>
      <c r="P793" s="1">
        <v>37612.800000000003</v>
      </c>
      <c r="Q793" s="1">
        <v>42800</v>
      </c>
      <c r="R793" s="2">
        <v>44630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2475</v>
      </c>
      <c r="Z793" s="1">
        <v>350</v>
      </c>
      <c r="AA793" s="1">
        <v>100</v>
      </c>
      <c r="AB793" s="1">
        <v>10.1</v>
      </c>
      <c r="AC793" s="1">
        <v>200</v>
      </c>
      <c r="AD793" s="1">
        <v>58</v>
      </c>
      <c r="AE793" s="1">
        <v>37612.800000000003</v>
      </c>
    </row>
    <row r="794" spans="2:31" x14ac:dyDescent="0.25">
      <c r="B794" s="1">
        <v>42800</v>
      </c>
      <c r="C794" s="2">
        <v>44637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1175</v>
      </c>
      <c r="K794" s="1">
        <v>1175</v>
      </c>
      <c r="L794" s="1">
        <v>1175</v>
      </c>
      <c r="M794" s="1">
        <v>3672.1</v>
      </c>
      <c r="N794" s="1">
        <v>1175</v>
      </c>
      <c r="O794" s="1">
        <v>7059</v>
      </c>
      <c r="P794" s="1">
        <v>37612.800000000003</v>
      </c>
      <c r="Q794" s="1">
        <v>42800</v>
      </c>
      <c r="R794" s="2">
        <v>44637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3350</v>
      </c>
      <c r="Z794" s="1">
        <v>25</v>
      </c>
      <c r="AA794" s="1">
        <v>1000</v>
      </c>
      <c r="AB794" s="1">
        <v>3.6</v>
      </c>
      <c r="AC794" s="1">
        <v>25</v>
      </c>
      <c r="AD794" s="1">
        <v>174.8</v>
      </c>
      <c r="AE794" s="1">
        <v>37612.800000000003</v>
      </c>
    </row>
    <row r="795" spans="2:31" x14ac:dyDescent="0.25">
      <c r="B795" s="1">
        <v>0</v>
      </c>
      <c r="C795" s="2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42800</v>
      </c>
      <c r="R795" s="2">
        <v>44644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4075</v>
      </c>
      <c r="Z795" s="1">
        <v>0</v>
      </c>
      <c r="AA795" s="1">
        <v>1000</v>
      </c>
      <c r="AB795" s="1">
        <v>3.8</v>
      </c>
      <c r="AC795" s="1">
        <v>0</v>
      </c>
      <c r="AD795" s="1">
        <v>0</v>
      </c>
      <c r="AE795" s="1">
        <v>37612.800000000003</v>
      </c>
    </row>
    <row r="796" spans="2:31" x14ac:dyDescent="0.25">
      <c r="B796" s="1">
        <v>42800</v>
      </c>
      <c r="C796" s="2">
        <v>44651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3350</v>
      </c>
      <c r="K796" s="1">
        <v>2075</v>
      </c>
      <c r="L796" s="1">
        <v>475</v>
      </c>
      <c r="M796" s="1">
        <v>4913.5</v>
      </c>
      <c r="N796" s="1">
        <v>400</v>
      </c>
      <c r="O796" s="1">
        <v>5708.7</v>
      </c>
      <c r="P796" s="1">
        <v>37612.800000000003</v>
      </c>
      <c r="Q796" s="1">
        <v>42800</v>
      </c>
      <c r="R796" s="2">
        <v>44651</v>
      </c>
      <c r="S796" s="1">
        <v>3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3700</v>
      </c>
      <c r="Z796" s="1">
        <v>3100</v>
      </c>
      <c r="AA796" s="1">
        <v>25</v>
      </c>
      <c r="AB796" s="1">
        <v>38</v>
      </c>
      <c r="AC796" s="1">
        <v>100</v>
      </c>
      <c r="AD796" s="1">
        <v>98</v>
      </c>
      <c r="AE796" s="1">
        <v>37612.800000000003</v>
      </c>
    </row>
    <row r="797" spans="2:31" x14ac:dyDescent="0.25">
      <c r="B797" s="1">
        <v>42800</v>
      </c>
      <c r="C797" s="2">
        <v>44679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2375</v>
      </c>
      <c r="K797" s="1">
        <v>1175</v>
      </c>
      <c r="L797" s="1">
        <v>1175</v>
      </c>
      <c r="M797" s="1">
        <v>4450.7</v>
      </c>
      <c r="N797" s="1">
        <v>1175</v>
      </c>
      <c r="O797" s="1">
        <v>6191.45</v>
      </c>
      <c r="P797" s="1">
        <v>37612.800000000003</v>
      </c>
      <c r="Q797" s="1">
        <v>42800</v>
      </c>
      <c r="R797" s="2">
        <v>44679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100</v>
      </c>
      <c r="Z797" s="1">
        <v>1200</v>
      </c>
      <c r="AA797" s="1">
        <v>100</v>
      </c>
      <c r="AB797" s="1">
        <v>61</v>
      </c>
      <c r="AC797" s="1">
        <v>25</v>
      </c>
      <c r="AD797" s="1">
        <v>499</v>
      </c>
      <c r="AE797" s="1">
        <v>37612.800000000003</v>
      </c>
    </row>
    <row r="798" spans="2:31" x14ac:dyDescent="0.25">
      <c r="B798" s="1">
        <v>42900</v>
      </c>
      <c r="C798" s="2">
        <v>44616</v>
      </c>
      <c r="D798" s="1">
        <v>1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3575</v>
      </c>
      <c r="K798" s="1">
        <v>1925</v>
      </c>
      <c r="L798" s="1">
        <v>700</v>
      </c>
      <c r="M798" s="1">
        <v>5177.2</v>
      </c>
      <c r="N798" s="1">
        <v>250</v>
      </c>
      <c r="O798" s="1">
        <v>5386.75</v>
      </c>
      <c r="P798" s="1">
        <v>37612.800000000003</v>
      </c>
      <c r="Q798" s="1">
        <v>42900</v>
      </c>
      <c r="R798" s="2">
        <v>44616</v>
      </c>
      <c r="S798" s="1">
        <v>398</v>
      </c>
      <c r="T798" s="1">
        <v>136</v>
      </c>
      <c r="U798" s="1">
        <v>1738</v>
      </c>
      <c r="V798" s="1">
        <v>39.33</v>
      </c>
      <c r="W798" s="1">
        <v>3.1</v>
      </c>
      <c r="X798" s="1">
        <v>-2.0500000000000003</v>
      </c>
      <c r="Y798" s="1">
        <v>10175</v>
      </c>
      <c r="Z798" s="1">
        <v>5425</v>
      </c>
      <c r="AA798" s="1">
        <v>225</v>
      </c>
      <c r="AB798" s="1">
        <v>3.1</v>
      </c>
      <c r="AC798" s="1">
        <v>25</v>
      </c>
      <c r="AD798" s="1">
        <v>3.15</v>
      </c>
      <c r="AE798" s="1">
        <v>37612.800000000003</v>
      </c>
    </row>
    <row r="799" spans="2:31" x14ac:dyDescent="0.25">
      <c r="B799" s="1">
        <v>42900</v>
      </c>
      <c r="C799" s="2">
        <v>44623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2075</v>
      </c>
      <c r="K799" s="1">
        <v>2075</v>
      </c>
      <c r="L799" s="1">
        <v>400</v>
      </c>
      <c r="M799" s="1">
        <v>4994.55</v>
      </c>
      <c r="N799" s="1">
        <v>400</v>
      </c>
      <c r="O799" s="1">
        <v>6267.9</v>
      </c>
      <c r="P799" s="1">
        <v>37612.800000000003</v>
      </c>
      <c r="Q799" s="1">
        <v>42900</v>
      </c>
      <c r="R799" s="2">
        <v>44623</v>
      </c>
      <c r="S799" s="1">
        <v>0</v>
      </c>
      <c r="T799" s="1">
        <v>0</v>
      </c>
      <c r="U799" s="1">
        <v>0</v>
      </c>
      <c r="V799" s="1">
        <v>32.42</v>
      </c>
      <c r="W799" s="1">
        <v>15.7</v>
      </c>
      <c r="X799" s="1">
        <v>-290</v>
      </c>
      <c r="Y799" s="1">
        <v>13875</v>
      </c>
      <c r="Z799" s="1">
        <v>5350</v>
      </c>
      <c r="AA799" s="1">
        <v>100</v>
      </c>
      <c r="AB799" s="1">
        <v>10</v>
      </c>
      <c r="AC799" s="1">
        <v>100</v>
      </c>
      <c r="AD799" s="1">
        <v>13.95</v>
      </c>
      <c r="AE799" s="1">
        <v>37612.800000000003</v>
      </c>
    </row>
    <row r="800" spans="2:31" x14ac:dyDescent="0.25">
      <c r="B800" s="1">
        <v>42900</v>
      </c>
      <c r="C800" s="2">
        <v>44637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1175</v>
      </c>
      <c r="K800" s="1">
        <v>0</v>
      </c>
      <c r="L800" s="1">
        <v>1175</v>
      </c>
      <c r="M800" s="1">
        <v>3766.6</v>
      </c>
      <c r="N800" s="1">
        <v>0</v>
      </c>
      <c r="O800" s="1">
        <v>0</v>
      </c>
      <c r="P800" s="1">
        <v>37612.800000000003</v>
      </c>
      <c r="Q800" s="1">
        <v>42900</v>
      </c>
      <c r="R800" s="2">
        <v>44637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3350</v>
      </c>
      <c r="Z800" s="1">
        <v>0</v>
      </c>
      <c r="AA800" s="1">
        <v>1000</v>
      </c>
      <c r="AB800" s="1">
        <v>3.6</v>
      </c>
      <c r="AC800" s="1">
        <v>0</v>
      </c>
      <c r="AD800" s="1">
        <v>0</v>
      </c>
      <c r="AE800" s="1">
        <v>37612.800000000003</v>
      </c>
    </row>
    <row r="801" spans="2:31" x14ac:dyDescent="0.25">
      <c r="B801" s="1">
        <v>0</v>
      </c>
      <c r="C801" s="2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42900</v>
      </c>
      <c r="R801" s="2">
        <v>44644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4075</v>
      </c>
      <c r="Z801" s="1">
        <v>0</v>
      </c>
      <c r="AA801" s="1">
        <v>1000</v>
      </c>
      <c r="AB801" s="1">
        <v>3.8</v>
      </c>
      <c r="AC801" s="1">
        <v>0</v>
      </c>
      <c r="AD801" s="1">
        <v>0</v>
      </c>
      <c r="AE801" s="1">
        <v>37612.800000000003</v>
      </c>
    </row>
    <row r="802" spans="2:31" x14ac:dyDescent="0.25">
      <c r="B802" s="1">
        <v>42900</v>
      </c>
      <c r="C802" s="2">
        <v>44651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2900</v>
      </c>
      <c r="K802" s="1">
        <v>2075</v>
      </c>
      <c r="L802" s="1">
        <v>500</v>
      </c>
      <c r="M802" s="1">
        <v>5031.8999999999996</v>
      </c>
      <c r="N802" s="1">
        <v>400</v>
      </c>
      <c r="O802" s="1">
        <v>5812.05</v>
      </c>
      <c r="P802" s="1">
        <v>37612.800000000003</v>
      </c>
      <c r="Q802" s="1">
        <v>42900</v>
      </c>
      <c r="R802" s="2">
        <v>44651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3650</v>
      </c>
      <c r="Z802" s="1">
        <v>3125</v>
      </c>
      <c r="AA802" s="1">
        <v>100</v>
      </c>
      <c r="AB802" s="1">
        <v>22</v>
      </c>
      <c r="AC802" s="1">
        <v>25</v>
      </c>
      <c r="AD802" s="1">
        <v>97.95</v>
      </c>
      <c r="AE802" s="1">
        <v>37612.800000000003</v>
      </c>
    </row>
    <row r="803" spans="2:31" x14ac:dyDescent="0.25">
      <c r="B803" s="1">
        <v>42900</v>
      </c>
      <c r="C803" s="2">
        <v>44679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2375</v>
      </c>
      <c r="K803" s="1">
        <v>1175</v>
      </c>
      <c r="L803" s="1">
        <v>1175</v>
      </c>
      <c r="M803" s="1">
        <v>4445.5</v>
      </c>
      <c r="N803" s="1">
        <v>1175</v>
      </c>
      <c r="O803" s="1">
        <v>6248.3</v>
      </c>
      <c r="P803" s="1">
        <v>37612.800000000003</v>
      </c>
      <c r="Q803" s="1">
        <v>42900</v>
      </c>
      <c r="R803" s="2">
        <v>44679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1200</v>
      </c>
      <c r="AA803" s="1">
        <v>0</v>
      </c>
      <c r="AB803" s="1">
        <v>0</v>
      </c>
      <c r="AC803" s="1">
        <v>25</v>
      </c>
      <c r="AD803" s="1">
        <v>499</v>
      </c>
      <c r="AE803" s="1">
        <v>37612.800000000003</v>
      </c>
    </row>
    <row r="804" spans="2:31" x14ac:dyDescent="0.25">
      <c r="B804" s="1">
        <v>42900</v>
      </c>
      <c r="C804" s="2">
        <v>44630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1175</v>
      </c>
      <c r="K804" s="1">
        <v>1175</v>
      </c>
      <c r="L804" s="1">
        <v>1175</v>
      </c>
      <c r="M804" s="1">
        <v>4779</v>
      </c>
      <c r="N804" s="1">
        <v>1175</v>
      </c>
      <c r="O804" s="1">
        <v>5729.05</v>
      </c>
      <c r="P804" s="1">
        <v>37612.800000000003</v>
      </c>
      <c r="Q804" s="1">
        <v>42900</v>
      </c>
      <c r="R804" s="2">
        <v>44630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2475</v>
      </c>
      <c r="Z804" s="1">
        <v>350</v>
      </c>
      <c r="AA804" s="1">
        <v>100</v>
      </c>
      <c r="AB804" s="1">
        <v>10.1</v>
      </c>
      <c r="AC804" s="1">
        <v>200</v>
      </c>
      <c r="AD804" s="1">
        <v>58</v>
      </c>
      <c r="AE804" s="1">
        <v>37612.800000000003</v>
      </c>
    </row>
    <row r="805" spans="2:31" x14ac:dyDescent="0.25">
      <c r="B805" s="1">
        <v>43000</v>
      </c>
      <c r="C805" s="2">
        <v>44623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2125</v>
      </c>
      <c r="K805" s="1">
        <v>2125</v>
      </c>
      <c r="L805" s="1">
        <v>25</v>
      </c>
      <c r="M805" s="1">
        <v>5124.1499999999996</v>
      </c>
      <c r="N805" s="1">
        <v>425</v>
      </c>
      <c r="O805" s="1">
        <v>5484.2</v>
      </c>
      <c r="P805" s="1">
        <v>37612.800000000003</v>
      </c>
      <c r="Q805" s="1">
        <v>43000</v>
      </c>
      <c r="R805" s="2">
        <v>44623</v>
      </c>
      <c r="S805" s="1">
        <v>323</v>
      </c>
      <c r="T805" s="1">
        <v>105</v>
      </c>
      <c r="U805" s="1">
        <v>289</v>
      </c>
      <c r="V805" s="1">
        <v>31.09</v>
      </c>
      <c r="W805" s="1">
        <v>9.1</v>
      </c>
      <c r="X805" s="1">
        <v>-5.2000000000000011</v>
      </c>
      <c r="Y805" s="1">
        <v>30025</v>
      </c>
      <c r="Z805" s="1">
        <v>5700</v>
      </c>
      <c r="AA805" s="1">
        <v>25</v>
      </c>
      <c r="AB805" s="1">
        <v>9.1</v>
      </c>
      <c r="AC805" s="1">
        <v>25</v>
      </c>
      <c r="AD805" s="1">
        <v>9.1999999999999993</v>
      </c>
      <c r="AE805" s="1">
        <v>37612.800000000003</v>
      </c>
    </row>
    <row r="806" spans="2:31" x14ac:dyDescent="0.25">
      <c r="B806" s="1">
        <v>0</v>
      </c>
      <c r="C806" s="2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43000</v>
      </c>
      <c r="R806" s="2">
        <v>44644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3075</v>
      </c>
      <c r="Z806" s="1">
        <v>0</v>
      </c>
      <c r="AA806" s="1">
        <v>100</v>
      </c>
      <c r="AB806" s="1">
        <v>5.2</v>
      </c>
      <c r="AC806" s="1">
        <v>0</v>
      </c>
      <c r="AD806" s="1">
        <v>0</v>
      </c>
      <c r="AE806" s="1">
        <v>37612.800000000003</v>
      </c>
    </row>
    <row r="807" spans="2:31" x14ac:dyDescent="0.25">
      <c r="B807" s="1">
        <v>43000</v>
      </c>
      <c r="C807" s="2">
        <v>44637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1175</v>
      </c>
      <c r="K807" s="1">
        <v>1175</v>
      </c>
      <c r="L807" s="1">
        <v>1175</v>
      </c>
      <c r="M807" s="1">
        <v>3852.6</v>
      </c>
      <c r="N807" s="1">
        <v>1175</v>
      </c>
      <c r="O807" s="1">
        <v>7292.25</v>
      </c>
      <c r="P807" s="1">
        <v>37612.800000000003</v>
      </c>
      <c r="Q807" s="1">
        <v>43000</v>
      </c>
      <c r="R807" s="2">
        <v>44637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4250</v>
      </c>
      <c r="Z807" s="1">
        <v>25</v>
      </c>
      <c r="AA807" s="1">
        <v>900</v>
      </c>
      <c r="AB807" s="1">
        <v>6.15</v>
      </c>
      <c r="AC807" s="1">
        <v>25</v>
      </c>
      <c r="AD807" s="1">
        <v>154.6</v>
      </c>
      <c r="AE807" s="1">
        <v>37612.800000000003</v>
      </c>
    </row>
    <row r="808" spans="2:31" x14ac:dyDescent="0.25">
      <c r="B808" s="1">
        <v>43000</v>
      </c>
      <c r="C808" s="2">
        <v>44616</v>
      </c>
      <c r="D808" s="1">
        <v>7</v>
      </c>
      <c r="E808" s="1">
        <v>0</v>
      </c>
      <c r="F808" s="1">
        <v>2</v>
      </c>
      <c r="G808" s="1">
        <v>0</v>
      </c>
      <c r="H808" s="1">
        <v>5385.15</v>
      </c>
      <c r="I808" s="1">
        <v>213.75</v>
      </c>
      <c r="J808" s="1">
        <v>3275</v>
      </c>
      <c r="K808" s="1">
        <v>3525</v>
      </c>
      <c r="L808" s="1">
        <v>50</v>
      </c>
      <c r="M808" s="1">
        <v>5379.7</v>
      </c>
      <c r="N808" s="1">
        <v>25</v>
      </c>
      <c r="O808" s="1">
        <v>5413.4</v>
      </c>
      <c r="P808" s="1">
        <v>37612.800000000003</v>
      </c>
      <c r="Q808" s="1">
        <v>43000</v>
      </c>
      <c r="R808" s="2">
        <v>44616</v>
      </c>
      <c r="S808" s="1">
        <v>22764</v>
      </c>
      <c r="T808" s="1">
        <v>5183</v>
      </c>
      <c r="U808" s="1">
        <v>56001</v>
      </c>
      <c r="V808" s="1">
        <v>39.880000000000003</v>
      </c>
      <c r="W808" s="1">
        <v>3</v>
      </c>
      <c r="X808" s="1">
        <v>-1.8499999999999996</v>
      </c>
      <c r="Y808" s="1">
        <v>125400</v>
      </c>
      <c r="Z808" s="1">
        <v>81775</v>
      </c>
      <c r="AA808" s="1">
        <v>1025</v>
      </c>
      <c r="AB808" s="1">
        <v>3</v>
      </c>
      <c r="AC808" s="1">
        <v>200</v>
      </c>
      <c r="AD808" s="1">
        <v>3.05</v>
      </c>
      <c r="AE808" s="1">
        <v>37612.800000000003</v>
      </c>
    </row>
    <row r="809" spans="2:31" x14ac:dyDescent="0.25">
      <c r="B809" s="1">
        <v>43000</v>
      </c>
      <c r="C809" s="2">
        <v>44651</v>
      </c>
      <c r="D809" s="1">
        <v>3</v>
      </c>
      <c r="E809" s="1">
        <v>0</v>
      </c>
      <c r="F809" s="1">
        <v>3</v>
      </c>
      <c r="G809" s="1">
        <v>35.229999999999997</v>
      </c>
      <c r="H809" s="1">
        <v>5295.55</v>
      </c>
      <c r="I809" s="1">
        <v>186.5</v>
      </c>
      <c r="J809" s="1">
        <v>3450</v>
      </c>
      <c r="K809" s="1">
        <v>3400</v>
      </c>
      <c r="L809" s="1">
        <v>100</v>
      </c>
      <c r="M809" s="1">
        <v>5214.55</v>
      </c>
      <c r="N809" s="1">
        <v>100</v>
      </c>
      <c r="O809" s="1">
        <v>5319.75</v>
      </c>
      <c r="P809" s="1">
        <v>37612.800000000003</v>
      </c>
      <c r="Q809" s="1">
        <v>43000</v>
      </c>
      <c r="R809" s="2">
        <v>44651</v>
      </c>
      <c r="S809" s="1">
        <v>1242</v>
      </c>
      <c r="T809" s="1">
        <v>144</v>
      </c>
      <c r="U809" s="1">
        <v>694</v>
      </c>
      <c r="V809" s="1">
        <v>20.9</v>
      </c>
      <c r="W809" s="1">
        <v>42.25</v>
      </c>
      <c r="X809" s="1">
        <v>-1.8500000000000014</v>
      </c>
      <c r="Y809" s="1">
        <v>16875</v>
      </c>
      <c r="Z809" s="1">
        <v>5750</v>
      </c>
      <c r="AA809" s="1">
        <v>25</v>
      </c>
      <c r="AB809" s="1">
        <v>42.25</v>
      </c>
      <c r="AC809" s="1">
        <v>25</v>
      </c>
      <c r="AD809" s="1">
        <v>43.75</v>
      </c>
      <c r="AE809" s="1">
        <v>37612.800000000003</v>
      </c>
    </row>
    <row r="810" spans="2:31" x14ac:dyDescent="0.25">
      <c r="B810" s="1">
        <v>43000</v>
      </c>
      <c r="C810" s="2">
        <v>44679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1400</v>
      </c>
      <c r="K810" s="1">
        <v>1275</v>
      </c>
      <c r="L810" s="1">
        <v>125</v>
      </c>
      <c r="M810" s="1">
        <v>4931.75</v>
      </c>
      <c r="N810" s="1">
        <v>100</v>
      </c>
      <c r="O810" s="1">
        <v>5954.65</v>
      </c>
      <c r="P810" s="1">
        <v>37612.800000000003</v>
      </c>
      <c r="Q810" s="1">
        <v>43000</v>
      </c>
      <c r="R810" s="2">
        <v>44679</v>
      </c>
      <c r="S810" s="1">
        <v>98</v>
      </c>
      <c r="T810" s="1">
        <v>2</v>
      </c>
      <c r="U810" s="1">
        <v>15</v>
      </c>
      <c r="V810" s="1">
        <v>19.579999999999998</v>
      </c>
      <c r="W810" s="1">
        <v>135.94999999999999</v>
      </c>
      <c r="X810" s="1">
        <v>2.8999999999999773</v>
      </c>
      <c r="Y810" s="1">
        <v>13850</v>
      </c>
      <c r="Z810" s="1">
        <v>850</v>
      </c>
      <c r="AA810" s="1">
        <v>25</v>
      </c>
      <c r="AB810" s="1">
        <v>128.94999999999999</v>
      </c>
      <c r="AC810" s="1">
        <v>25</v>
      </c>
      <c r="AD810" s="1">
        <v>150</v>
      </c>
      <c r="AE810" s="1">
        <v>37612.800000000003</v>
      </c>
    </row>
    <row r="811" spans="2:31" x14ac:dyDescent="0.25">
      <c r="B811" s="1">
        <v>43000</v>
      </c>
      <c r="C811" s="2">
        <v>44630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1175</v>
      </c>
      <c r="K811" s="1">
        <v>1175</v>
      </c>
      <c r="L811" s="1">
        <v>1175</v>
      </c>
      <c r="M811" s="1">
        <v>5016.95</v>
      </c>
      <c r="N811" s="1">
        <v>1175</v>
      </c>
      <c r="O811" s="1">
        <v>5700.2</v>
      </c>
      <c r="P811" s="1">
        <v>37612.800000000003</v>
      </c>
      <c r="Q811" s="1">
        <v>43000</v>
      </c>
      <c r="R811" s="2">
        <v>44630</v>
      </c>
      <c r="S811" s="1">
        <v>10</v>
      </c>
      <c r="T811" s="1">
        <v>4</v>
      </c>
      <c r="U811" s="1">
        <v>18</v>
      </c>
      <c r="V811" s="1">
        <v>28.85</v>
      </c>
      <c r="W811" s="1">
        <v>29</v>
      </c>
      <c r="X811" s="1">
        <v>5</v>
      </c>
      <c r="Y811" s="1">
        <v>4850</v>
      </c>
      <c r="Z811" s="1">
        <v>4725</v>
      </c>
      <c r="AA811" s="1">
        <v>25</v>
      </c>
      <c r="AB811" s="1">
        <v>20.399999999999999</v>
      </c>
      <c r="AC811" s="1">
        <v>25</v>
      </c>
      <c r="AD811" s="1">
        <v>28.95</v>
      </c>
      <c r="AE811" s="1">
        <v>37612.800000000003</v>
      </c>
    </row>
    <row r="812" spans="2:31" x14ac:dyDescent="0.25">
      <c r="B812" s="1">
        <v>43100</v>
      </c>
      <c r="C812" s="2">
        <v>44616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3575</v>
      </c>
      <c r="K812" s="1">
        <v>1900</v>
      </c>
      <c r="L812" s="1">
        <v>700</v>
      </c>
      <c r="M812" s="1">
        <v>5375.8</v>
      </c>
      <c r="N812" s="1">
        <v>225</v>
      </c>
      <c r="O812" s="1">
        <v>5588.85</v>
      </c>
      <c r="P812" s="1">
        <v>37612.800000000003</v>
      </c>
      <c r="Q812" s="1">
        <v>43100</v>
      </c>
      <c r="R812" s="2">
        <v>44616</v>
      </c>
      <c r="S812" s="1">
        <v>2107</v>
      </c>
      <c r="T812" s="1">
        <v>146</v>
      </c>
      <c r="U812" s="1">
        <v>2191</v>
      </c>
      <c r="V812" s="1">
        <v>40.42</v>
      </c>
      <c r="W812" s="1">
        <v>2.8</v>
      </c>
      <c r="X812" s="1">
        <v>-2</v>
      </c>
      <c r="Y812" s="1">
        <v>81100</v>
      </c>
      <c r="Z812" s="1">
        <v>18975</v>
      </c>
      <c r="AA812" s="1">
        <v>1025</v>
      </c>
      <c r="AB812" s="1">
        <v>2.8</v>
      </c>
      <c r="AC812" s="1">
        <v>850</v>
      </c>
      <c r="AD812" s="1">
        <v>3</v>
      </c>
      <c r="AE812" s="1">
        <v>37612.800000000003</v>
      </c>
    </row>
    <row r="813" spans="2:31" x14ac:dyDescent="0.25">
      <c r="B813" s="1">
        <v>43100</v>
      </c>
      <c r="C813" s="2">
        <v>44630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1175</v>
      </c>
      <c r="K813" s="1">
        <v>1175</v>
      </c>
      <c r="L813" s="1">
        <v>1175</v>
      </c>
      <c r="M813" s="1">
        <v>4962.3999999999996</v>
      </c>
      <c r="N813" s="1">
        <v>1175</v>
      </c>
      <c r="O813" s="1">
        <v>5960</v>
      </c>
      <c r="P813" s="1">
        <v>37612.800000000003</v>
      </c>
      <c r="Q813" s="1">
        <v>43100</v>
      </c>
      <c r="R813" s="2">
        <v>44630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3975</v>
      </c>
      <c r="Z813" s="1">
        <v>350</v>
      </c>
      <c r="AA813" s="1">
        <v>100</v>
      </c>
      <c r="AB813" s="1">
        <v>10.1</v>
      </c>
      <c r="AC813" s="1">
        <v>200</v>
      </c>
      <c r="AD813" s="1">
        <v>38</v>
      </c>
      <c r="AE813" s="1">
        <v>37612.800000000003</v>
      </c>
    </row>
    <row r="814" spans="2:31" x14ac:dyDescent="0.25">
      <c r="B814" s="1">
        <v>43100</v>
      </c>
      <c r="C814" s="2">
        <v>44637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1175</v>
      </c>
      <c r="K814" s="1">
        <v>1175</v>
      </c>
      <c r="L814" s="1">
        <v>1175</v>
      </c>
      <c r="M814" s="1">
        <v>3939.3</v>
      </c>
      <c r="N814" s="1">
        <v>1175</v>
      </c>
      <c r="O814" s="1">
        <v>7397</v>
      </c>
      <c r="P814" s="1">
        <v>37612.800000000003</v>
      </c>
      <c r="Q814" s="1">
        <v>43100</v>
      </c>
      <c r="R814" s="2">
        <v>44637</v>
      </c>
      <c r="S814" s="1">
        <v>1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925</v>
      </c>
      <c r="Z814" s="1">
        <v>0</v>
      </c>
      <c r="AA814" s="1">
        <v>25</v>
      </c>
      <c r="AB814" s="1">
        <v>16.600000000000001</v>
      </c>
      <c r="AC814" s="1">
        <v>0</v>
      </c>
      <c r="AD814" s="1">
        <v>0</v>
      </c>
      <c r="AE814" s="1">
        <v>37612.800000000003</v>
      </c>
    </row>
    <row r="815" spans="2:31" x14ac:dyDescent="0.25">
      <c r="B815" s="1">
        <v>0</v>
      </c>
      <c r="C815" s="2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43100</v>
      </c>
      <c r="R815" s="2">
        <v>44644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1900</v>
      </c>
      <c r="Z815" s="1">
        <v>0</v>
      </c>
      <c r="AA815" s="1">
        <v>100</v>
      </c>
      <c r="AB815" s="1">
        <v>5.2</v>
      </c>
      <c r="AC815" s="1">
        <v>0</v>
      </c>
      <c r="AD815" s="1">
        <v>0</v>
      </c>
      <c r="AE815" s="1">
        <v>37612.800000000003</v>
      </c>
    </row>
    <row r="816" spans="2:31" x14ac:dyDescent="0.25">
      <c r="B816" s="1">
        <v>43100</v>
      </c>
      <c r="C816" s="2">
        <v>44651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3575</v>
      </c>
      <c r="K816" s="1">
        <v>2075</v>
      </c>
      <c r="L816" s="1">
        <v>700</v>
      </c>
      <c r="M816" s="1">
        <v>5229.6499999999996</v>
      </c>
      <c r="N816" s="1">
        <v>400</v>
      </c>
      <c r="O816" s="1">
        <v>5991.4</v>
      </c>
      <c r="P816" s="1">
        <v>37612.800000000003</v>
      </c>
      <c r="Q816" s="1">
        <v>43100</v>
      </c>
      <c r="R816" s="2">
        <v>44651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3275</v>
      </c>
      <c r="Z816" s="1">
        <v>2575</v>
      </c>
      <c r="AA816" s="1">
        <v>200</v>
      </c>
      <c r="AB816" s="1">
        <v>21</v>
      </c>
      <c r="AC816" s="1">
        <v>100</v>
      </c>
      <c r="AD816" s="1">
        <v>98</v>
      </c>
      <c r="AE816" s="1">
        <v>37612.800000000003</v>
      </c>
    </row>
    <row r="817" spans="2:31" x14ac:dyDescent="0.25">
      <c r="B817" s="1">
        <v>43100</v>
      </c>
      <c r="C817" s="2">
        <v>44679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2375</v>
      </c>
      <c r="K817" s="1">
        <v>1175</v>
      </c>
      <c r="L817" s="1">
        <v>1175</v>
      </c>
      <c r="M817" s="1">
        <v>4625.5</v>
      </c>
      <c r="N817" s="1">
        <v>1175</v>
      </c>
      <c r="O817" s="1">
        <v>6294.55</v>
      </c>
      <c r="P817" s="1">
        <v>37612.800000000003</v>
      </c>
      <c r="Q817" s="1">
        <v>43100</v>
      </c>
      <c r="R817" s="2">
        <v>44679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25</v>
      </c>
      <c r="Z817" s="1">
        <v>100</v>
      </c>
      <c r="AA817" s="1">
        <v>25</v>
      </c>
      <c r="AB817" s="1">
        <v>80.55</v>
      </c>
      <c r="AC817" s="1">
        <v>25</v>
      </c>
      <c r="AD817" s="1">
        <v>250</v>
      </c>
      <c r="AE817" s="1">
        <v>37612.800000000003</v>
      </c>
    </row>
    <row r="818" spans="2:31" x14ac:dyDescent="0.25">
      <c r="B818" s="1">
        <v>43100</v>
      </c>
      <c r="C818" s="2">
        <v>44623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2075</v>
      </c>
      <c r="K818" s="1">
        <v>2075</v>
      </c>
      <c r="L818" s="1">
        <v>400</v>
      </c>
      <c r="M818" s="1">
        <v>4978.95</v>
      </c>
      <c r="N818" s="1">
        <v>400</v>
      </c>
      <c r="O818" s="1">
        <v>5801.95</v>
      </c>
      <c r="P818" s="1">
        <v>37612.800000000003</v>
      </c>
      <c r="Q818" s="1">
        <v>43100</v>
      </c>
      <c r="R818" s="2">
        <v>44623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15075</v>
      </c>
      <c r="Z818" s="1">
        <v>3400</v>
      </c>
      <c r="AA818" s="1">
        <v>100</v>
      </c>
      <c r="AB818" s="1">
        <v>6.1</v>
      </c>
      <c r="AC818" s="1">
        <v>100</v>
      </c>
      <c r="AD818" s="1">
        <v>11.95</v>
      </c>
      <c r="AE818" s="1">
        <v>37612.800000000003</v>
      </c>
    </row>
    <row r="819" spans="2:31" x14ac:dyDescent="0.25">
      <c r="B819" s="1">
        <v>43200</v>
      </c>
      <c r="C819" s="2">
        <v>44616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3575</v>
      </c>
      <c r="K819" s="1">
        <v>1800</v>
      </c>
      <c r="L819" s="1">
        <v>700</v>
      </c>
      <c r="M819" s="1">
        <v>5473.5</v>
      </c>
      <c r="N819" s="1">
        <v>125</v>
      </c>
      <c r="O819" s="1">
        <v>5687.9</v>
      </c>
      <c r="P819" s="1">
        <v>37612.800000000003</v>
      </c>
      <c r="Q819" s="1">
        <v>43200</v>
      </c>
      <c r="R819" s="2">
        <v>44616</v>
      </c>
      <c r="S819" s="1">
        <v>2721</v>
      </c>
      <c r="T819" s="1">
        <v>421</v>
      </c>
      <c r="U819" s="1">
        <v>1949</v>
      </c>
      <c r="V819" s="1">
        <v>41.11</v>
      </c>
      <c r="W819" s="1">
        <v>3.05</v>
      </c>
      <c r="X819" s="1">
        <v>-1.75</v>
      </c>
      <c r="Y819" s="1">
        <v>56750</v>
      </c>
      <c r="Z819" s="1">
        <v>28775</v>
      </c>
      <c r="AA819" s="1">
        <v>825</v>
      </c>
      <c r="AB819" s="1">
        <v>2.9</v>
      </c>
      <c r="AC819" s="1">
        <v>275</v>
      </c>
      <c r="AD819" s="1">
        <v>3.05</v>
      </c>
      <c r="AE819" s="1">
        <v>37612.800000000003</v>
      </c>
    </row>
    <row r="820" spans="2:31" x14ac:dyDescent="0.25">
      <c r="B820" s="1">
        <v>43200</v>
      </c>
      <c r="C820" s="2">
        <v>44623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2075</v>
      </c>
      <c r="K820" s="1">
        <v>2075</v>
      </c>
      <c r="L820" s="1">
        <v>400</v>
      </c>
      <c r="M820" s="1">
        <v>5327.5</v>
      </c>
      <c r="N820" s="1">
        <v>400</v>
      </c>
      <c r="O820" s="1">
        <v>5770.4</v>
      </c>
      <c r="P820" s="1">
        <v>37612.800000000003</v>
      </c>
      <c r="Q820" s="1">
        <v>43200</v>
      </c>
      <c r="R820" s="2">
        <v>44623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13000</v>
      </c>
      <c r="Z820" s="1">
        <v>2625</v>
      </c>
      <c r="AA820" s="1">
        <v>25</v>
      </c>
      <c r="AB820" s="1">
        <v>5.6</v>
      </c>
      <c r="AC820" s="1">
        <v>100</v>
      </c>
      <c r="AD820" s="1">
        <v>12.95</v>
      </c>
      <c r="AE820" s="1">
        <v>37612.800000000003</v>
      </c>
    </row>
    <row r="821" spans="2:31" x14ac:dyDescent="0.25">
      <c r="B821" s="1">
        <v>43200</v>
      </c>
      <c r="C821" s="2">
        <v>44630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1175</v>
      </c>
      <c r="K821" s="1">
        <v>1175</v>
      </c>
      <c r="L821" s="1">
        <v>1175</v>
      </c>
      <c r="M821" s="1">
        <v>4912.1499999999996</v>
      </c>
      <c r="N821" s="1">
        <v>1175</v>
      </c>
      <c r="O821" s="1">
        <v>6045.4</v>
      </c>
      <c r="P821" s="1">
        <v>37612.800000000003</v>
      </c>
      <c r="Q821" s="1">
        <v>43200</v>
      </c>
      <c r="R821" s="2">
        <v>44630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3075</v>
      </c>
      <c r="Z821" s="1">
        <v>1500</v>
      </c>
      <c r="AA821" s="1">
        <v>100</v>
      </c>
      <c r="AB821" s="1">
        <v>10.1</v>
      </c>
      <c r="AC821" s="1">
        <v>200</v>
      </c>
      <c r="AD821" s="1">
        <v>36</v>
      </c>
      <c r="AE821" s="1">
        <v>37612.800000000003</v>
      </c>
    </row>
    <row r="822" spans="2:31" x14ac:dyDescent="0.25">
      <c r="B822" s="1">
        <v>43200</v>
      </c>
      <c r="C822" s="2">
        <v>44637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1175</v>
      </c>
      <c r="K822" s="1">
        <v>1175</v>
      </c>
      <c r="L822" s="1">
        <v>1175</v>
      </c>
      <c r="M822" s="1">
        <v>4034.25</v>
      </c>
      <c r="N822" s="1">
        <v>1175</v>
      </c>
      <c r="O822" s="1">
        <v>7512.6</v>
      </c>
      <c r="P822" s="1">
        <v>37612.800000000003</v>
      </c>
      <c r="Q822" s="1">
        <v>43200</v>
      </c>
      <c r="R822" s="2">
        <v>44637</v>
      </c>
      <c r="S822" s="1">
        <v>1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925</v>
      </c>
      <c r="Z822" s="1">
        <v>0</v>
      </c>
      <c r="AA822" s="1">
        <v>25</v>
      </c>
      <c r="AB822" s="1">
        <v>16.600000000000001</v>
      </c>
      <c r="AC822" s="1">
        <v>0</v>
      </c>
      <c r="AD822" s="1">
        <v>0</v>
      </c>
      <c r="AE822" s="1">
        <v>37612.800000000003</v>
      </c>
    </row>
    <row r="823" spans="2:31" x14ac:dyDescent="0.25">
      <c r="B823" s="1">
        <v>0</v>
      </c>
      <c r="C823" s="2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43200</v>
      </c>
      <c r="R823" s="2">
        <v>44644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1900</v>
      </c>
      <c r="Z823" s="1">
        <v>0</v>
      </c>
      <c r="AA823" s="1">
        <v>100</v>
      </c>
      <c r="AB823" s="1">
        <v>5.2</v>
      </c>
      <c r="AC823" s="1">
        <v>0</v>
      </c>
      <c r="AD823" s="1">
        <v>0</v>
      </c>
      <c r="AE823" s="1">
        <v>37612.800000000003</v>
      </c>
    </row>
    <row r="824" spans="2:31" x14ac:dyDescent="0.25">
      <c r="B824" s="1">
        <v>43200</v>
      </c>
      <c r="C824" s="2">
        <v>44651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3575</v>
      </c>
      <c r="K824" s="1">
        <v>2075</v>
      </c>
      <c r="L824" s="1">
        <v>700</v>
      </c>
      <c r="M824" s="1">
        <v>5314.5</v>
      </c>
      <c r="N824" s="1">
        <v>400</v>
      </c>
      <c r="O824" s="1">
        <v>6189.45</v>
      </c>
      <c r="P824" s="1">
        <v>37612.800000000003</v>
      </c>
      <c r="Q824" s="1">
        <v>43200</v>
      </c>
      <c r="R824" s="2">
        <v>44651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3300</v>
      </c>
      <c r="Z824" s="1">
        <v>3075</v>
      </c>
      <c r="AA824" s="1">
        <v>25</v>
      </c>
      <c r="AB824" s="1">
        <v>25</v>
      </c>
      <c r="AC824" s="1">
        <v>100</v>
      </c>
      <c r="AD824" s="1">
        <v>98</v>
      </c>
      <c r="AE824" s="1">
        <v>37612.800000000003</v>
      </c>
    </row>
    <row r="825" spans="2:31" x14ac:dyDescent="0.25">
      <c r="B825" s="1">
        <v>43200</v>
      </c>
      <c r="C825" s="2">
        <v>44679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2375</v>
      </c>
      <c r="K825" s="1">
        <v>1175</v>
      </c>
      <c r="L825" s="1">
        <v>1175</v>
      </c>
      <c r="M825" s="1">
        <v>4758.3500000000004</v>
      </c>
      <c r="N825" s="1">
        <v>1175</v>
      </c>
      <c r="O825" s="1">
        <v>6233</v>
      </c>
      <c r="P825" s="1">
        <v>37612.800000000003</v>
      </c>
      <c r="Q825" s="1">
        <v>43200</v>
      </c>
      <c r="R825" s="2">
        <v>44679</v>
      </c>
      <c r="S825" s="1">
        <v>3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50</v>
      </c>
      <c r="Z825" s="1">
        <v>75</v>
      </c>
      <c r="AA825" s="1">
        <v>25</v>
      </c>
      <c r="AB825" s="1">
        <v>80.55</v>
      </c>
      <c r="AC825" s="1">
        <v>50</v>
      </c>
      <c r="AD825" s="1">
        <v>185</v>
      </c>
      <c r="AE825" s="1">
        <v>37612.800000000003</v>
      </c>
    </row>
    <row r="826" spans="2:31" x14ac:dyDescent="0.25">
      <c r="B826" s="1">
        <v>43300</v>
      </c>
      <c r="C826" s="2">
        <v>44616</v>
      </c>
      <c r="D826" s="1">
        <v>4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3125</v>
      </c>
      <c r="K826" s="1">
        <v>2275</v>
      </c>
      <c r="L826" s="1">
        <v>125</v>
      </c>
      <c r="M826" s="1">
        <v>5641.65</v>
      </c>
      <c r="N826" s="1">
        <v>25</v>
      </c>
      <c r="O826" s="1">
        <v>5795.25</v>
      </c>
      <c r="P826" s="1">
        <v>37612.800000000003</v>
      </c>
      <c r="Q826" s="1">
        <v>43300</v>
      </c>
      <c r="R826" s="2">
        <v>44616</v>
      </c>
      <c r="S826" s="1">
        <v>14081</v>
      </c>
      <c r="T826" s="1">
        <v>4838</v>
      </c>
      <c r="U826" s="1">
        <v>47142</v>
      </c>
      <c r="V826" s="1">
        <v>41.79</v>
      </c>
      <c r="W826" s="1">
        <v>3.1</v>
      </c>
      <c r="X826" s="1">
        <v>-1.5500000000000003</v>
      </c>
      <c r="Y826" s="1">
        <v>224725</v>
      </c>
      <c r="Z826" s="1">
        <v>75275</v>
      </c>
      <c r="AA826" s="1">
        <v>125</v>
      </c>
      <c r="AB826" s="1">
        <v>3.05</v>
      </c>
      <c r="AC826" s="1">
        <v>6425</v>
      </c>
      <c r="AD826" s="1">
        <v>3.1</v>
      </c>
      <c r="AE826" s="1">
        <v>37612.800000000003</v>
      </c>
    </row>
    <row r="827" spans="2:31" x14ac:dyDescent="0.25">
      <c r="B827" s="1">
        <v>43300</v>
      </c>
      <c r="C827" s="2">
        <v>44630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1175</v>
      </c>
      <c r="K827" s="1">
        <v>1175</v>
      </c>
      <c r="L827" s="1">
        <v>1175</v>
      </c>
      <c r="M827" s="1">
        <v>5141.1000000000004</v>
      </c>
      <c r="N827" s="1">
        <v>1175</v>
      </c>
      <c r="O827" s="1">
        <v>6150.15</v>
      </c>
      <c r="P827" s="1">
        <v>37612.800000000003</v>
      </c>
      <c r="Q827" s="1">
        <v>43300</v>
      </c>
      <c r="R827" s="2">
        <v>44630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2450</v>
      </c>
      <c r="Z827" s="1">
        <v>3000</v>
      </c>
      <c r="AA827" s="1">
        <v>200</v>
      </c>
      <c r="AB827" s="1">
        <v>11</v>
      </c>
      <c r="AC827" s="1">
        <v>500</v>
      </c>
      <c r="AD827" s="1">
        <v>32</v>
      </c>
      <c r="AE827" s="1">
        <v>37612.800000000003</v>
      </c>
    </row>
    <row r="828" spans="2:31" x14ac:dyDescent="0.25">
      <c r="B828" s="1">
        <v>43300</v>
      </c>
      <c r="C828" s="2">
        <v>44637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1175</v>
      </c>
      <c r="K828" s="1">
        <v>0</v>
      </c>
      <c r="L828" s="1">
        <v>1175</v>
      </c>
      <c r="M828" s="1">
        <v>4505.75</v>
      </c>
      <c r="N828" s="1">
        <v>0</v>
      </c>
      <c r="O828" s="1">
        <v>0</v>
      </c>
      <c r="P828" s="1">
        <v>37612.800000000003</v>
      </c>
      <c r="Q828" s="1">
        <v>43300</v>
      </c>
      <c r="R828" s="2">
        <v>44637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900</v>
      </c>
      <c r="Z828" s="1">
        <v>0</v>
      </c>
      <c r="AA828" s="1">
        <v>900</v>
      </c>
      <c r="AB828" s="1">
        <v>5.15</v>
      </c>
      <c r="AC828" s="1">
        <v>0</v>
      </c>
      <c r="AD828" s="1">
        <v>0</v>
      </c>
      <c r="AE828" s="1">
        <v>37612.800000000003</v>
      </c>
    </row>
    <row r="829" spans="2:31" x14ac:dyDescent="0.25">
      <c r="B829" s="1">
        <v>0</v>
      </c>
      <c r="C829" s="2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43300</v>
      </c>
      <c r="R829" s="2">
        <v>44644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1900</v>
      </c>
      <c r="Z829" s="1">
        <v>0</v>
      </c>
      <c r="AA829" s="1">
        <v>100</v>
      </c>
      <c r="AB829" s="1">
        <v>5.2</v>
      </c>
      <c r="AC829" s="1">
        <v>0</v>
      </c>
      <c r="AD829" s="1">
        <v>0</v>
      </c>
      <c r="AE829" s="1">
        <v>37612.800000000003</v>
      </c>
    </row>
    <row r="830" spans="2:31" x14ac:dyDescent="0.25">
      <c r="B830" s="1">
        <v>43300</v>
      </c>
      <c r="C830" s="2">
        <v>44651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2900</v>
      </c>
      <c r="K830" s="1">
        <v>1675</v>
      </c>
      <c r="L830" s="1">
        <v>500</v>
      </c>
      <c r="M830" s="1">
        <v>5427.9</v>
      </c>
      <c r="N830" s="1">
        <v>500</v>
      </c>
      <c r="O830" s="1">
        <v>6291.4</v>
      </c>
      <c r="P830" s="1">
        <v>37612.800000000003</v>
      </c>
      <c r="Q830" s="1">
        <v>43300</v>
      </c>
      <c r="R830" s="2">
        <v>44651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2800</v>
      </c>
      <c r="Z830" s="1">
        <v>2975</v>
      </c>
      <c r="AA830" s="1">
        <v>1000</v>
      </c>
      <c r="AB830" s="1">
        <v>11.3</v>
      </c>
      <c r="AC830" s="1">
        <v>25</v>
      </c>
      <c r="AD830" s="1">
        <v>99</v>
      </c>
      <c r="AE830" s="1">
        <v>37612.800000000003</v>
      </c>
    </row>
    <row r="831" spans="2:31" x14ac:dyDescent="0.25">
      <c r="B831" s="1">
        <v>43300</v>
      </c>
      <c r="C831" s="2">
        <v>44679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2375</v>
      </c>
      <c r="K831" s="1">
        <v>1175</v>
      </c>
      <c r="L831" s="1">
        <v>1175</v>
      </c>
      <c r="M831" s="1">
        <v>4807.3999999999996</v>
      </c>
      <c r="N831" s="1">
        <v>1175</v>
      </c>
      <c r="O831" s="1">
        <v>6275.45</v>
      </c>
      <c r="P831" s="1">
        <v>37612.800000000003</v>
      </c>
      <c r="Q831" s="1">
        <v>43300</v>
      </c>
      <c r="R831" s="2">
        <v>44679</v>
      </c>
      <c r="S831" s="1">
        <v>44</v>
      </c>
      <c r="T831" s="1">
        <v>1</v>
      </c>
      <c r="U831" s="1">
        <v>9</v>
      </c>
      <c r="V831" s="1">
        <v>19.420000000000002</v>
      </c>
      <c r="W831" s="1">
        <v>110</v>
      </c>
      <c r="X831" s="1">
        <v>-5</v>
      </c>
      <c r="Y831" s="1">
        <v>8625</v>
      </c>
      <c r="Z831" s="1">
        <v>725</v>
      </c>
      <c r="AA831" s="1">
        <v>25</v>
      </c>
      <c r="AB831" s="1">
        <v>99.05</v>
      </c>
      <c r="AC831" s="1">
        <v>25</v>
      </c>
      <c r="AD831" s="1">
        <v>117.9</v>
      </c>
      <c r="AE831" s="1">
        <v>37612.800000000003</v>
      </c>
    </row>
    <row r="832" spans="2:31" x14ac:dyDescent="0.25">
      <c r="B832" s="1">
        <v>43300</v>
      </c>
      <c r="C832" s="2">
        <v>44623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2075</v>
      </c>
      <c r="K832" s="1">
        <v>2075</v>
      </c>
      <c r="L832" s="1">
        <v>400</v>
      </c>
      <c r="M832" s="1">
        <v>5413.9</v>
      </c>
      <c r="N832" s="1">
        <v>400</v>
      </c>
      <c r="O832" s="1">
        <v>6091.25</v>
      </c>
      <c r="P832" s="1">
        <v>37612.800000000003</v>
      </c>
      <c r="Q832" s="1">
        <v>43300</v>
      </c>
      <c r="R832" s="2">
        <v>44623</v>
      </c>
      <c r="S832" s="1">
        <v>0</v>
      </c>
      <c r="T832" s="1">
        <v>0</v>
      </c>
      <c r="U832" s="1">
        <v>0</v>
      </c>
      <c r="V832" s="1">
        <v>0</v>
      </c>
      <c r="W832" s="1">
        <v>11.5</v>
      </c>
      <c r="X832" s="1">
        <v>-237.8</v>
      </c>
      <c r="Y832" s="1">
        <v>18775</v>
      </c>
      <c r="Z832" s="1">
        <v>8100</v>
      </c>
      <c r="AA832" s="1">
        <v>1000</v>
      </c>
      <c r="AB832" s="1">
        <v>6.5</v>
      </c>
      <c r="AC832" s="1">
        <v>200</v>
      </c>
      <c r="AD832" s="1">
        <v>11.5</v>
      </c>
      <c r="AE832" s="1">
        <v>37612.800000000003</v>
      </c>
    </row>
    <row r="833" spans="2:32" x14ac:dyDescent="0.25">
      <c r="B833" s="1">
        <v>43500</v>
      </c>
      <c r="C833" s="2">
        <v>44651</v>
      </c>
      <c r="D833" s="1">
        <v>1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3400</v>
      </c>
      <c r="K833" s="1">
        <v>2300</v>
      </c>
      <c r="L833" s="1">
        <v>200</v>
      </c>
      <c r="M833" s="1">
        <v>5685.05</v>
      </c>
      <c r="N833" s="1">
        <v>400</v>
      </c>
      <c r="O833" s="1">
        <v>5810.15</v>
      </c>
      <c r="P833" s="1">
        <v>37612.800000000003</v>
      </c>
      <c r="Q833" s="1">
        <v>43500</v>
      </c>
      <c r="R833" s="2">
        <v>44651</v>
      </c>
      <c r="S833" s="1">
        <v>631</v>
      </c>
      <c r="T833" s="1">
        <v>-3</v>
      </c>
      <c r="U833" s="1">
        <v>245</v>
      </c>
      <c r="V833" s="1">
        <v>21.51</v>
      </c>
      <c r="W833" s="1">
        <v>33.75</v>
      </c>
      <c r="X833" s="1">
        <v>-3.6000000000000014</v>
      </c>
      <c r="Y833" s="1">
        <v>13625</v>
      </c>
      <c r="Z833" s="1">
        <v>3350</v>
      </c>
      <c r="AA833" s="1">
        <v>50</v>
      </c>
      <c r="AB833" s="1">
        <v>33.75</v>
      </c>
      <c r="AC833" s="1">
        <v>25</v>
      </c>
      <c r="AD833" s="1">
        <v>34.950000000000003</v>
      </c>
      <c r="AE833" s="1">
        <v>37612.800000000003</v>
      </c>
    </row>
    <row r="834" spans="2:32" x14ac:dyDescent="0.25">
      <c r="B834" s="1">
        <v>0</v>
      </c>
      <c r="C834" s="2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43500</v>
      </c>
      <c r="R834" s="2">
        <v>44742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1275</v>
      </c>
      <c r="Z834" s="1">
        <v>25</v>
      </c>
      <c r="AA834" s="1">
        <v>25</v>
      </c>
      <c r="AB834" s="1">
        <v>100</v>
      </c>
      <c r="AC834" s="1">
        <v>25</v>
      </c>
      <c r="AD834" s="1">
        <v>2476</v>
      </c>
      <c r="AE834" s="1">
        <v>37612.800000000003</v>
      </c>
    </row>
    <row r="835" spans="2:32" x14ac:dyDescent="0.25">
      <c r="B835" s="1">
        <v>0</v>
      </c>
      <c r="C835" s="2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43500</v>
      </c>
      <c r="R835" s="2">
        <v>44833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1275</v>
      </c>
      <c r="Z835" s="1">
        <v>0</v>
      </c>
      <c r="AA835" s="1">
        <v>25</v>
      </c>
      <c r="AB835" s="1">
        <v>75</v>
      </c>
      <c r="AC835" s="1">
        <v>0</v>
      </c>
      <c r="AD835" s="1">
        <v>0</v>
      </c>
      <c r="AE835" s="1">
        <v>37612.800000000003</v>
      </c>
    </row>
    <row r="836" spans="2:32" x14ac:dyDescent="0.25">
      <c r="B836" s="1">
        <v>0</v>
      </c>
      <c r="C836" s="2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43500</v>
      </c>
      <c r="R836" s="2">
        <v>44924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900</v>
      </c>
      <c r="Z836" s="1">
        <v>25</v>
      </c>
      <c r="AA836" s="1">
        <v>900</v>
      </c>
      <c r="AB836" s="1">
        <v>216.7</v>
      </c>
      <c r="AC836" s="1">
        <v>25</v>
      </c>
      <c r="AD836" s="1">
        <v>2649</v>
      </c>
      <c r="AE836" s="1">
        <v>37612.800000000003</v>
      </c>
    </row>
    <row r="837" spans="2:32" x14ac:dyDescent="0.25">
      <c r="B837" s="1">
        <v>45000</v>
      </c>
      <c r="C837" s="2">
        <v>44651</v>
      </c>
      <c r="D837" s="1">
        <v>37</v>
      </c>
      <c r="E837" s="1">
        <v>20</v>
      </c>
      <c r="F837" s="1">
        <v>24</v>
      </c>
      <c r="G837" s="1">
        <v>39.24</v>
      </c>
      <c r="H837" s="1">
        <v>7155.3</v>
      </c>
      <c r="I837" s="1">
        <v>93</v>
      </c>
      <c r="J837" s="1">
        <v>3300</v>
      </c>
      <c r="K837" s="1">
        <v>3275</v>
      </c>
      <c r="L837" s="1">
        <v>25</v>
      </c>
      <c r="M837" s="1">
        <v>7161.45</v>
      </c>
      <c r="N837" s="1">
        <v>150</v>
      </c>
      <c r="O837" s="1">
        <v>7222.85</v>
      </c>
      <c r="P837" s="1">
        <v>37612.800000000003</v>
      </c>
      <c r="Q837" s="1">
        <v>45000</v>
      </c>
      <c r="R837" s="2">
        <v>44651</v>
      </c>
      <c r="S837" s="1">
        <v>1365</v>
      </c>
      <c r="T837" s="1">
        <v>261</v>
      </c>
      <c r="U837" s="1">
        <v>555</v>
      </c>
      <c r="V837" s="1">
        <v>24.25</v>
      </c>
      <c r="W837" s="1">
        <v>26</v>
      </c>
      <c r="X837" s="1">
        <v>-2.3000000000000007</v>
      </c>
      <c r="Y837" s="1">
        <v>13350</v>
      </c>
      <c r="Z837" s="1">
        <v>7100</v>
      </c>
      <c r="AA837" s="1">
        <v>25</v>
      </c>
      <c r="AB837" s="1">
        <v>21.6</v>
      </c>
      <c r="AC837" s="1">
        <v>25</v>
      </c>
      <c r="AD837" s="1">
        <v>24.85</v>
      </c>
      <c r="AE837" s="1">
        <v>37612.800000000003</v>
      </c>
    </row>
    <row r="838" spans="2:32" x14ac:dyDescent="0.25">
      <c r="B838" s="1">
        <v>0</v>
      </c>
      <c r="C838" s="2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45000</v>
      </c>
      <c r="R838" s="2">
        <v>44742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1325</v>
      </c>
      <c r="Z838" s="1">
        <v>0</v>
      </c>
      <c r="AA838" s="1">
        <v>25</v>
      </c>
      <c r="AB838" s="1">
        <v>56.6</v>
      </c>
      <c r="AC838" s="1">
        <v>0</v>
      </c>
      <c r="AD838" s="1">
        <v>0</v>
      </c>
      <c r="AE838" s="1">
        <v>37612.800000000003</v>
      </c>
    </row>
    <row r="839" spans="2:32" x14ac:dyDescent="0.25">
      <c r="B839" s="1">
        <v>0</v>
      </c>
      <c r="C839" s="2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45000</v>
      </c>
      <c r="R839" s="2">
        <v>44833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1400</v>
      </c>
      <c r="Z839" s="1">
        <v>0</v>
      </c>
      <c r="AA839" s="1">
        <v>75</v>
      </c>
      <c r="AB839" s="1">
        <v>56.7</v>
      </c>
      <c r="AC839" s="1">
        <v>0</v>
      </c>
      <c r="AD839" s="1">
        <v>0</v>
      </c>
      <c r="AE839" s="1">
        <v>37612.800000000003</v>
      </c>
    </row>
    <row r="840" spans="2:32" x14ac:dyDescent="0.25">
      <c r="B840" s="1">
        <v>0</v>
      </c>
      <c r="C840" s="2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45000</v>
      </c>
      <c r="R840" s="2">
        <v>44924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1500</v>
      </c>
      <c r="Z840" s="1">
        <v>0</v>
      </c>
      <c r="AA840" s="1">
        <v>25</v>
      </c>
      <c r="AB840" s="1">
        <v>101</v>
      </c>
      <c r="AC840" s="1">
        <v>0</v>
      </c>
      <c r="AD840" s="1">
        <v>0</v>
      </c>
      <c r="AE840" s="1">
        <v>37612.800000000003</v>
      </c>
    </row>
    <row r="841" spans="2:32" x14ac:dyDescent="0.25">
      <c r="B841" s="1">
        <v>46500</v>
      </c>
      <c r="C841" s="2">
        <v>44651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2875</v>
      </c>
      <c r="K841" s="1">
        <v>1675</v>
      </c>
      <c r="L841" s="1">
        <v>500</v>
      </c>
      <c r="M841" s="1">
        <v>8581</v>
      </c>
      <c r="N841" s="1">
        <v>500</v>
      </c>
      <c r="O841" s="1">
        <v>9186.1</v>
      </c>
      <c r="P841" s="1">
        <v>37612.800000000003</v>
      </c>
      <c r="Q841" s="1">
        <v>46500</v>
      </c>
      <c r="R841" s="2">
        <v>44651</v>
      </c>
      <c r="S841" s="1">
        <v>210</v>
      </c>
      <c r="T841" s="1">
        <v>3</v>
      </c>
      <c r="U841" s="1">
        <v>47</v>
      </c>
      <c r="V841" s="1">
        <v>26.92</v>
      </c>
      <c r="W841" s="1">
        <v>16.850000000000001</v>
      </c>
      <c r="X841" s="1">
        <v>-2.9499999999999993</v>
      </c>
      <c r="Y841" s="1">
        <v>7125</v>
      </c>
      <c r="Z841" s="1">
        <v>2475</v>
      </c>
      <c r="AA841" s="1">
        <v>425</v>
      </c>
      <c r="AB841" s="1">
        <v>16.850000000000001</v>
      </c>
      <c r="AC841" s="1">
        <v>25</v>
      </c>
      <c r="AD841" s="1">
        <v>18.45</v>
      </c>
      <c r="AE841" s="1">
        <v>37612.800000000003</v>
      </c>
    </row>
    <row r="842" spans="2:32" x14ac:dyDescent="0.25">
      <c r="B842" s="1">
        <v>0</v>
      </c>
      <c r="C842" s="2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46500</v>
      </c>
      <c r="R842" s="2">
        <v>44742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1425</v>
      </c>
      <c r="Z842" s="1">
        <v>0</v>
      </c>
      <c r="AA842" s="1">
        <v>25</v>
      </c>
      <c r="AB842" s="1">
        <v>36.6</v>
      </c>
      <c r="AC842" s="1">
        <v>0</v>
      </c>
      <c r="AD842" s="1">
        <v>0</v>
      </c>
      <c r="AE842" s="1">
        <v>37612.800000000003</v>
      </c>
    </row>
    <row r="843" spans="2:32" x14ac:dyDescent="0.25">
      <c r="B843" s="1">
        <v>0</v>
      </c>
      <c r="C843" s="2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46500</v>
      </c>
      <c r="R843" s="2">
        <v>44833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1575</v>
      </c>
      <c r="Z843" s="1">
        <v>0</v>
      </c>
      <c r="AA843" s="1">
        <v>250</v>
      </c>
      <c r="AB843" s="1">
        <v>56.7</v>
      </c>
      <c r="AC843" s="1">
        <v>0</v>
      </c>
      <c r="AD843" s="1">
        <v>0</v>
      </c>
      <c r="AE843" s="1">
        <v>37612.800000000003</v>
      </c>
    </row>
    <row r="844" spans="2:32" x14ac:dyDescent="0.25">
      <c r="B844" s="1">
        <v>0</v>
      </c>
      <c r="C844" s="2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46500</v>
      </c>
      <c r="R844" s="2">
        <v>44924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1300</v>
      </c>
      <c r="Z844" s="1">
        <v>0</v>
      </c>
      <c r="AA844" s="1">
        <v>1200</v>
      </c>
      <c r="AB844" s="1">
        <v>1.7</v>
      </c>
      <c r="AC844" s="1">
        <v>0</v>
      </c>
      <c r="AD844" s="1">
        <v>0</v>
      </c>
      <c r="AE844" s="1">
        <v>37612.800000000003</v>
      </c>
    </row>
    <row r="845" spans="2:32" x14ac:dyDescent="0.25">
      <c r="B845" s="1">
        <v>48000</v>
      </c>
      <c r="C845" s="2">
        <v>44651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2875</v>
      </c>
      <c r="K845" s="1">
        <v>1825</v>
      </c>
      <c r="L845" s="1">
        <v>500</v>
      </c>
      <c r="M845" s="1">
        <v>10038.75</v>
      </c>
      <c r="N845" s="1">
        <v>150</v>
      </c>
      <c r="O845" s="1">
        <v>10732.5</v>
      </c>
      <c r="P845" s="1">
        <v>37612.800000000003</v>
      </c>
      <c r="Q845" s="1">
        <v>48000</v>
      </c>
      <c r="R845" s="2">
        <v>44651</v>
      </c>
      <c r="S845" s="1">
        <v>599</v>
      </c>
      <c r="T845" s="1">
        <v>30</v>
      </c>
      <c r="U845" s="1">
        <v>226</v>
      </c>
      <c r="V845" s="1">
        <v>29.7</v>
      </c>
      <c r="W845" s="1">
        <v>16.45</v>
      </c>
      <c r="X845" s="1">
        <v>1.4499999999999993</v>
      </c>
      <c r="Y845" s="1">
        <v>13100</v>
      </c>
      <c r="Z845" s="1">
        <v>4575</v>
      </c>
      <c r="AA845" s="1">
        <v>25</v>
      </c>
      <c r="AB845" s="1">
        <v>14.05</v>
      </c>
      <c r="AC845" s="1">
        <v>25</v>
      </c>
      <c r="AD845" s="1">
        <v>16.350000000000001</v>
      </c>
      <c r="AE845" s="1">
        <v>37612.800000000003</v>
      </c>
      <c r="AF845" t="s">
        <v>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32</v>
      </c>
    </row>
    <row r="2" spans="1:4" x14ac:dyDescent="0.25">
      <c r="A2" t="s">
        <v>61</v>
      </c>
    </row>
    <row r="9" spans="1:4" x14ac:dyDescent="0.25">
      <c r="D9" s="21"/>
    </row>
    <row r="11" spans="1:4" x14ac:dyDescent="0.25">
      <c r="D11" t="s">
        <v>58</v>
      </c>
    </row>
    <row r="12" spans="1:4" x14ac:dyDescent="0.25">
      <c r="D12" s="20" t="s">
        <v>33</v>
      </c>
    </row>
    <row r="13" spans="1:4" x14ac:dyDescent="0.25">
      <c r="D13" t="s"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4 9 e b 8 e 7 - 1 d 2 8 - 4 c c 1 - 8 0 a 7 - 9 9 7 d f 6 2 3 2 0 e 8 "   x m l n s = " h t t p : / / s c h e m a s . m i c r o s o f t . c o m / D a t a M a s h u p " > A A A A A N s G A A B Q S w M E F A A C A A g A 5 Y 5 S V C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5 Y 5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O U l S N 0 8 + l 0 g M A A M w Z A A A T A B w A R m 9 y b X V s Y X M v U 2 V j d G l v b j E u b S C i G A A o o B Q A A A A A A A A A A A A A A A A A A A A A A A A A A A D t V 9 1 z 2 j g Q f 2 e m / 4 P G f T E z x p C k t O k x v p u E 0 o 9 L w q W B a + e G 4 U H Y C 2 i Q J V e S G y i T / / 1 k y x j H m O v H w 8 3 N 1 X k g 0 u 5 q P 3 8 r a y X 4 i n C G R u b / S e 9 J 4 0 l D L r G A A M 0 w W z E y V x v k I Q q q g f T f i M f C B 0 3 4 X X L m v u J + H A J T 9 k e Y u X 3 O l F 5 L 2 1 o q F c l f 2 u 3 7 + 3 u X S S A s I N j 1 e d j G E W n z K D H U 8 p e Y s F b C 8 k H + J j f h j F P v 8 m J 4 N X z 3 e v y X 5 a D J W 8 A B C O l N n l r Y 9 y F S L W A + D w h b W J 6 1 + E I i B w U w p 1 i B l s 5 l K G a L G C 9 A y w B r / T l y g P U + e R 3 3 Z S o U S x A t z W V K 8 2 / 4 F 0 I p b n f d D r K v C Y v X P X T B A s F J g J 6 7 n R 4 a w j q W q I s u Y 0 K D 9 s 3 d R f d 8 2 E Q X U U R B B 3 x F V L t 7 9 s I 9 e 4 7 s q 7 f j m 2 s H U b I C 9 A b 8 F W + i / l L w E N o v z 9 2 O + + x F 9 9 w 9 6 Z y i G z 4 j F N A I z 7 E g 2 W n t m I A 5 C B D e 8 c w V s 6 Y P + J y v C H h o j G c U z p D d R N N p s + m k J R L g c x F I X S N T r E l G m B p 2 g B X W v I w 4 S b Y Z 5 6 m l S / g Z h N K 1 V 9 z o t l B m x H 2 t w 7 k m U t n J C Q e N I k q U A u G m i 8 v N k K u l L o 3 d d B C L K d 3 9 D t Z K 4 A + Y x i D d g R B c N H e 2 B u s I s 0 C b 6 n M a h + x k b 8 l w 7 l I H D d O u d M 1 B 1 u 6 s g 7 a W V E K n / 1 Z o Q C U s W E d E b F 4 Z e F i 3 g 1 R 8 Y D 1 8 h 2 i F r 4 O v u H k Q l V H 1 V a M 8 A v Z O 9 4 8 A q Z K 9 L j R b 6 P r / U a I r r j A d C 9 0 Z w Y f E Q n q Y h L o G K Q E r o q u x S Y g U S 5 U b M + p y B Z f x 5 n 2 M m c p E U 9 o I K C 0 S Z y R 4 n 6 + i n S I s V x l V r 3 L 1 s Q 5 Z 0 I 2 u f 1 r q g y S 7 J 4 8 j N v v / W c y H a L n 9 d r Q M c u T 9 3 E A 5 L Q H l t B y z g U 5 V 1 I Z z E L c h H 0 R u y H n s R b U F R Y X 4 C 9 R i B g z Z 5 C B f R 3 u V J g / 5 u m C s l A t N 3 E P o D k L + O b 9 F 5 B 5 G h p G R 7 c d Y c / 4 J O n v d / T T I A I 0 3 U e F 6 1 y l j c s 5 F a H Q n z E R / 2 R F n u y 2 X R 2 n R 5 K s C a T F L + E y Z L A 5 n I F L 2 E b i W x a r Q W 5 a p A n N Z p o j t a l e O G X + M / E q R U i O U Z f K + q G B E R 3 z K u 6 a C c S y O c k 8 d S p Q u 3 n 3 B i o C L K P Z 1 o Y 2 O A t 5 S e k q 1 S 9 h x 0 k 9 8 x 8 l k x C N h p + 7 r v K 8 1 8 a f 7 G D Y I q 4 Z W c c L 4 d 6 e L e r L 4 5 s k C 1 a N F P V r 8 N 2 + W e r S o R 4 t 6 t K h H i 3 q 0 q E e L u q / r 0 e L I a J E 9 X 9 P Z Y v + o 1 a 9 Z 7 9 d G 4 2 D e G K x 9 o G 4 / F k I / 4 D 9 y s Z r p E 3 Z z O x n i E D z L K L O m D 5 N s D J n + w I 1 n j C W 3 n H F n 1 y 4 K 1 i p v l 9 z T k u p t 5 2 F i e N N d + G a b 7 M y q 9 z d Q S w E C L Q A U A A I A C A D l j l J U L 7 5 2 I 6 c A A A D 4 A A A A E g A A A A A A A A A A A A A A A A A A A A A A Q 2 9 u Z m l n L 1 B h Y 2 t h Z 2 U u e G 1 s U E s B A i 0 A F A A C A A g A 5 Y 5 S V A / K 6 a u k A A A A 6 Q A A A B M A A A A A A A A A A A A A A A A A 8 w A A A F t D b 2 5 0 Z W 5 0 X 1 R 5 c G V z X S 5 4 b W x Q S w E C L Q A U A A I A C A D l j l J U j d P P p d I D A A D M G Q A A E w A A A A A A A A A A A A A A A A D k A Q A A R m 9 y b X V s Y X M v U 2 V j d G l v b j E u b V B L B Q Y A A A A A A w A D A M I A A A A D B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g j 8 A A A A A A A B g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F u a 2 5 p Z n R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h b m t u a W Z 0 e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i I g L z 4 8 R W 5 0 c n k g V H l w Z T 0 i U m V j b 3 Z l c n l U Y X J n Z X R S b 3 c i I F Z h b H V l P S J s N C I g L z 4 8 R W 5 0 c n k g V H l w Z T 0 i R m l s b E V y c m 9 y Q 2 9 1 b n Q i I F Z h b H V l P S J s M C I g L z 4 8 R W 5 0 c n k g V H l w Z T 0 i R m l s b E x h c 3 R V c G R h d G V k I i B W Y W x 1 Z T 0 i Z D I w M j I t M D I t M T h U M T A 6 M D A 6 N D I u M j E 1 M j k x M F o i I C 8 + P E V u d H J 5 I F R 5 c G U 9 I k Z p b G x D b 2 x 1 b W 5 U e X B l c y I g V m F s d W U 9 I n N B Q U F B Q U F B Q U F B Q U F B Q U F B Q U F B Q U F B Q U Z C U V V G Q l F V R k J R V U Z C U V V G I i A v P j x F b n R y e S B U e X B l P S J G a W x s Q 2 9 s d W 1 u T m F t Z X M i I F Z h b H V l P S J z W y Z x d W 9 0 O 3 N 0 c m l r Z V B y a W N l L j I m c X V v d D s s J n F 1 b 3 Q 7 Z X h w a X J 5 R G F 0 Z S 4 y J n F 1 b 3 Q 7 L C Z x d W 9 0 O 2 9 w Z W 5 J b n R l c m V z d C 4 x J n F 1 b 3 Q 7 L C Z x d W 9 0 O 2 N o Y W 5 n Z W l u T 3 B l b k l u d G V y Z X N 0 L j E m c X V v d D s s J n F 1 b 3 Q 7 d G 9 0 Y W x U c m F k Z W R W b 2 x 1 b W U u M S Z x d W 9 0 O y w m c X V v d D t p b X B s a W V k V m 9 s Y X R p b G l 0 e S 4 x J n F 1 b 3 Q 7 L C Z x d W 9 0 O 2 x h c 3 R Q c m l j Z S 4 x J n F 1 b 3 Q 7 L C Z x d W 9 0 O 2 N o Y W 5 n Z S 4 x J n F 1 b 3 Q 7 L C Z x d W 9 0 O 3 R v d G F s Q n V 5 U X V h b n R p d H k u M S Z x d W 9 0 O y w m c X V v d D t 0 b 3 R h b F N l b G x R d W F u d G l 0 e S 4 x J n F 1 b 3 Q 7 L C Z x d W 9 0 O 2 J p Z F F 0 e S 4 x J n F 1 b 3 Q 7 L C Z x d W 9 0 O 2 J p Z H B y a W N l L j E m c X V v d D s s J n F 1 b 3 Q 7 Y X N r U X R 5 L j E m c X V v d D s s J n F 1 b 3 Q 7 Y X N r U H J p Y 2 U u M S Z x d W 9 0 O y w m c X V v d D t 1 b m R l c m x 5 a W 5 n V m F s d W U u M S Z x d W 9 0 O y w m c X V v d D t z d H J p a 2 V Q c m l j Z S 4 x J n F 1 b 3 Q 7 L C Z x d W 9 0 O 2 V 4 c G l y e U R h d G U u M S Z x d W 9 0 O y w m c X V v d D t v c G V u S W 5 0 Z X J l c 3 Q m c X V v d D s s J n F 1 b 3 Q 7 Y 2 h h b m d l a W 5 P c G V u S W 5 0 Z X J l c 3 Q m c X V v d D s s J n F 1 b 3 Q 7 d G 9 0 Y W x U c m F k Z W R W b 2 x 1 b W U m c X V v d D s s J n F 1 b 3 Q 7 a W 1 w b G l l Z F Z v b G F 0 a W x p d H k m c X V v d D s s J n F 1 b 3 Q 7 b G F z d F B y a W N l J n F 1 b 3 Q 7 L C Z x d W 9 0 O 2 N o Y W 5 n Z S Z x d W 9 0 O y w m c X V v d D t 0 b 3 R h b E J 1 e V F 1 Y W 5 0 a X R 5 J n F 1 b 3 Q 7 L C Z x d W 9 0 O 3 R v d G F s U 2 V s b F F 1 Y W 5 0 a X R 5 J n F 1 b 3 Q 7 L C Z x d W 9 0 O 2 J p Z F F 0 e S Z x d W 9 0 O y w m c X V v d D t i a W R w c m l j Z S Z x d W 9 0 O y w m c X V v d D t h c 2 t R d H k m c X V v d D s s J n F 1 b 3 Q 7 Y X N r U H J p Y 2 U m c X V v d D s s J n F 1 b 3 Q 7 d W 5 k Z X J s e W l u Z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b m t u a W Z 0 e S 9 S Z X B s Y W N l Z C B W Y W x 1 Z S 5 7 c 3 R y a W t l U H J p Y 2 U u M i w w f S Z x d W 9 0 O y w m c X V v d D t T Z W N 0 a W 9 u M S 9 i Y W 5 r b m l m d H k v U m V w b G F j Z W Q g V m F s d W U u e 2 V 4 c G l y e U R h d G U u M i w x f S Z x d W 9 0 O y w m c X V v d D t T Z W N 0 a W 9 u M S 9 i Y W 5 r b m l m d H k v U m V w b G F j Z W Q g V m F s d W U u e 2 9 w Z W 5 J b n R l c m V z d C 4 x L D J 9 J n F 1 b 3 Q 7 L C Z x d W 9 0 O 1 N l Y 3 R p b 2 4 x L 2 J h b m t u a W Z 0 e S 9 S Z X B s Y W N l Z C B W Y W x 1 Z S 5 7 Y 2 h h b m d l a W 5 P c G V u S W 5 0 Z X J l c 3 Q u M S w z f S Z x d W 9 0 O y w m c X V v d D t T Z W N 0 a W 9 u M S 9 i Y W 5 r b m l m d H k v U m V w b G F j Z W Q g V m F s d W U u e 3 R v d G F s V H J h Z G V k V m 9 s d W 1 l L j E s N H 0 m c X V v d D s s J n F 1 b 3 Q 7 U 2 V j d G l v b j E v Y m F u a 2 5 p Z n R 5 L 1 J l c G x h Y 2 V k I F Z h b H V l L n t p b X B s a W V k V m 9 s Y X R p b G l 0 e S 4 x L D V 9 J n F 1 b 3 Q 7 L C Z x d W 9 0 O 1 N l Y 3 R p b 2 4 x L 2 J h b m t u a W Z 0 e S 9 S Z X B s Y W N l Z C B W Y W x 1 Z S 5 7 b G F z d F B y a W N l L j E s N n 0 m c X V v d D s s J n F 1 b 3 Q 7 U 2 V j d G l v b j E v Y m F u a 2 5 p Z n R 5 L 1 J l c G x h Y 2 V k I F Z h b H V l L n t j a G F u Z 2 U u M S w 3 f S Z x d W 9 0 O y w m c X V v d D t T Z W N 0 a W 9 u M S 9 i Y W 5 r b m l m d H k v U m V w b G F j Z W Q g V m F s d W U u e 3 R v d G F s Q n V 5 U X V h b n R p d H k u M S w 4 f S Z x d W 9 0 O y w m c X V v d D t T Z W N 0 a W 9 u M S 9 i Y W 5 r b m l m d H k v U m V w b G F j Z W Q g V m F s d W U u e 3 R v d G F s U 2 V s b F F 1 Y W 5 0 a X R 5 L j E s O X 0 m c X V v d D s s J n F 1 b 3 Q 7 U 2 V j d G l v b j E v Y m F u a 2 5 p Z n R 5 L 1 J l c G x h Y 2 V k I F Z h b H V l L n t i a W R R d H k u M S w x M H 0 m c X V v d D s s J n F 1 b 3 Q 7 U 2 V j d G l v b j E v Y m F u a 2 5 p Z n R 5 L 1 J l c G x h Y 2 V k I F Z h b H V l L n t i a W R w c m l j Z S 4 x L D E x f S Z x d W 9 0 O y w m c X V v d D t T Z W N 0 a W 9 u M S 9 i Y W 5 r b m l m d H k v U m V w b G F j Z W Q g V m F s d W U u e 2 F z a 1 F 0 e S 4 x L D E y f S Z x d W 9 0 O y w m c X V v d D t T Z W N 0 a W 9 u M S 9 i Y W 5 r b m l m d H k v U m V w b G F j Z W Q g V m F s d W U u e 2 F z a 1 B y a W N l L j E s M T N 9 J n F 1 b 3 Q 7 L C Z x d W 9 0 O 1 N l Y 3 R p b 2 4 x L 2 J h b m t u a W Z 0 e S 9 S Z X B s Y W N l Z C B W Y W x 1 Z S 5 7 d W 5 k Z X J s e W l u Z 1 Z h b H V l L j E s M T R 9 J n F 1 b 3 Q 7 L C Z x d W 9 0 O 1 N l Y 3 R p b 2 4 x L 2 J h b m t u a W Z 0 e S 9 S Z X B s Y W N l Z C B W Y W x 1 Z S 5 7 c 3 R y a W t l U H J p Y 2 U u M S w x N X 0 m c X V v d D s s J n F 1 b 3 Q 7 U 2 V j d G l v b j E v Y m F u a 2 5 p Z n R 5 L 1 J l c G x h Y 2 V k I F Z h b H V l L n t l e H B p c n l E Y X R l L j E s M T Z 9 J n F 1 b 3 Q 7 L C Z x d W 9 0 O 1 N l Y 3 R p b 2 4 x L 2 J h b m t u a W Z 0 e S 9 S Z X B s Y W N l Z C B W Y W x 1 Z S 5 7 b 3 B l b k l u d G V y Z X N 0 L D E 3 f S Z x d W 9 0 O y w m c X V v d D t T Z W N 0 a W 9 u M S 9 i Y W 5 r b m l m d H k v U m V w b G F j Z W Q g V m F s d W U u e 2 N o Y W 5 n Z W l u T 3 B l b k l u d G V y Z X N 0 L D E 4 f S Z x d W 9 0 O y w m c X V v d D t T Z W N 0 a W 9 u M S 9 i Y W 5 r b m l m d H k v U m V w b G F j Z W Q g V m F s d W U u e 3 R v d G F s V H J h Z G V k V m 9 s d W 1 l L D E 5 f S Z x d W 9 0 O y w m c X V v d D t T Z W N 0 a W 9 u M S 9 i Y W 5 r b m l m d H k v U m V w b G F j Z W Q g V m F s d W U u e 2 l t c G x p Z W R W b 2 x h d G l s a X R 5 L D I w f S Z x d W 9 0 O y w m c X V v d D t T Z W N 0 a W 9 u M S 9 i Y W 5 r b m l m d H k v U m V w b G F j Z W Q g V m F s d W U u e 2 x h c 3 R Q c m l j Z S w y M X 0 m c X V v d D s s J n F 1 b 3 Q 7 U 2 V j d G l v b j E v Y m F u a 2 5 p Z n R 5 L 1 J l c G x h Y 2 V k I F Z h b H V l L n t j a G F u Z 2 U s M j J 9 J n F 1 b 3 Q 7 L C Z x d W 9 0 O 1 N l Y 3 R p b 2 4 x L 2 J h b m t u a W Z 0 e S 9 S Z X B s Y W N l Z C B W Y W x 1 Z S 5 7 d G 9 0 Y W x C d X l R d W F u d G l 0 e S w y M 3 0 m c X V v d D s s J n F 1 b 3 Q 7 U 2 V j d G l v b j E v Y m F u a 2 5 p Z n R 5 L 1 J l c G x h Y 2 V k I F Z h b H V l L n t 0 b 3 R h b F N l b G x R d W F u d G l 0 e S w y N H 0 m c X V v d D s s J n F 1 b 3 Q 7 U 2 V j d G l v b j E v Y m F u a 2 5 p Z n R 5 L 1 J l c G x h Y 2 V k I F Z h b H V l L n t i a W R R d H k s M j V 9 J n F 1 b 3 Q 7 L C Z x d W 9 0 O 1 N l Y 3 R p b 2 4 x L 2 J h b m t u a W Z 0 e S 9 S Z X B s Y W N l Z C B W Y W x 1 Z S 5 7 Y m l k c H J p Y 2 U s M j Z 9 J n F 1 b 3 Q 7 L C Z x d W 9 0 O 1 N l Y 3 R p b 2 4 x L 2 J h b m t u a W Z 0 e S 9 S Z X B s Y W N l Z C B W Y W x 1 Z S 5 7 Y X N r U X R 5 L D I 3 f S Z x d W 9 0 O y w m c X V v d D t T Z W N 0 a W 9 u M S 9 i Y W 5 r b m l m d H k v U m V w b G F j Z W Q g V m F s d W U u e 2 F z a 1 B y a W N l L D I 4 f S Z x d W 9 0 O y w m c X V v d D t T Z W N 0 a W 9 u M S 9 i Y W 5 r b m l m d H k v U m V w b G F j Z W Q g V m F s d W U u e 3 V u Z G V y b H l p b m d W Y W x 1 Z S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2 J h b m t u a W Z 0 e S 9 S Z X B s Y W N l Z C B W Y W x 1 Z S 5 7 c 3 R y a W t l U H J p Y 2 U u M i w w f S Z x d W 9 0 O y w m c X V v d D t T Z W N 0 a W 9 u M S 9 i Y W 5 r b m l m d H k v U m V w b G F j Z W Q g V m F s d W U u e 2 V 4 c G l y e U R h d G U u M i w x f S Z x d W 9 0 O y w m c X V v d D t T Z W N 0 a W 9 u M S 9 i Y W 5 r b m l m d H k v U m V w b G F j Z W Q g V m F s d W U u e 2 9 w Z W 5 J b n R l c m V z d C 4 x L D J 9 J n F 1 b 3 Q 7 L C Z x d W 9 0 O 1 N l Y 3 R p b 2 4 x L 2 J h b m t u a W Z 0 e S 9 S Z X B s Y W N l Z C B W Y W x 1 Z S 5 7 Y 2 h h b m d l a W 5 P c G V u S W 5 0 Z X J l c 3 Q u M S w z f S Z x d W 9 0 O y w m c X V v d D t T Z W N 0 a W 9 u M S 9 i Y W 5 r b m l m d H k v U m V w b G F j Z W Q g V m F s d W U u e 3 R v d G F s V H J h Z G V k V m 9 s d W 1 l L j E s N H 0 m c X V v d D s s J n F 1 b 3 Q 7 U 2 V j d G l v b j E v Y m F u a 2 5 p Z n R 5 L 1 J l c G x h Y 2 V k I F Z h b H V l L n t p b X B s a W V k V m 9 s Y X R p b G l 0 e S 4 x L D V 9 J n F 1 b 3 Q 7 L C Z x d W 9 0 O 1 N l Y 3 R p b 2 4 x L 2 J h b m t u a W Z 0 e S 9 S Z X B s Y W N l Z C B W Y W x 1 Z S 5 7 b G F z d F B y a W N l L j E s N n 0 m c X V v d D s s J n F 1 b 3 Q 7 U 2 V j d G l v b j E v Y m F u a 2 5 p Z n R 5 L 1 J l c G x h Y 2 V k I F Z h b H V l L n t j a G F u Z 2 U u M S w 3 f S Z x d W 9 0 O y w m c X V v d D t T Z W N 0 a W 9 u M S 9 i Y W 5 r b m l m d H k v U m V w b G F j Z W Q g V m F s d W U u e 3 R v d G F s Q n V 5 U X V h b n R p d H k u M S w 4 f S Z x d W 9 0 O y w m c X V v d D t T Z W N 0 a W 9 u M S 9 i Y W 5 r b m l m d H k v U m V w b G F j Z W Q g V m F s d W U u e 3 R v d G F s U 2 V s b F F 1 Y W 5 0 a X R 5 L j E s O X 0 m c X V v d D s s J n F 1 b 3 Q 7 U 2 V j d G l v b j E v Y m F u a 2 5 p Z n R 5 L 1 J l c G x h Y 2 V k I F Z h b H V l L n t i a W R R d H k u M S w x M H 0 m c X V v d D s s J n F 1 b 3 Q 7 U 2 V j d G l v b j E v Y m F u a 2 5 p Z n R 5 L 1 J l c G x h Y 2 V k I F Z h b H V l L n t i a W R w c m l j Z S 4 x L D E x f S Z x d W 9 0 O y w m c X V v d D t T Z W N 0 a W 9 u M S 9 i Y W 5 r b m l m d H k v U m V w b G F j Z W Q g V m F s d W U u e 2 F z a 1 F 0 e S 4 x L D E y f S Z x d W 9 0 O y w m c X V v d D t T Z W N 0 a W 9 u M S 9 i Y W 5 r b m l m d H k v U m V w b G F j Z W Q g V m F s d W U u e 2 F z a 1 B y a W N l L j E s M T N 9 J n F 1 b 3 Q 7 L C Z x d W 9 0 O 1 N l Y 3 R p b 2 4 x L 2 J h b m t u a W Z 0 e S 9 S Z X B s Y W N l Z C B W Y W x 1 Z S 5 7 d W 5 k Z X J s e W l u Z 1 Z h b H V l L j E s M T R 9 J n F 1 b 3 Q 7 L C Z x d W 9 0 O 1 N l Y 3 R p b 2 4 x L 2 J h b m t u a W Z 0 e S 9 S Z X B s Y W N l Z C B W Y W x 1 Z S 5 7 c 3 R y a W t l U H J p Y 2 U u M S w x N X 0 m c X V v d D s s J n F 1 b 3 Q 7 U 2 V j d G l v b j E v Y m F u a 2 5 p Z n R 5 L 1 J l c G x h Y 2 V k I F Z h b H V l L n t l e H B p c n l E Y X R l L j E s M T Z 9 J n F 1 b 3 Q 7 L C Z x d W 9 0 O 1 N l Y 3 R p b 2 4 x L 2 J h b m t u a W Z 0 e S 9 S Z X B s Y W N l Z C B W Y W x 1 Z S 5 7 b 3 B l b k l u d G V y Z X N 0 L D E 3 f S Z x d W 9 0 O y w m c X V v d D t T Z W N 0 a W 9 u M S 9 i Y W 5 r b m l m d H k v U m V w b G F j Z W Q g V m F s d W U u e 2 N o Y W 5 n Z W l u T 3 B l b k l u d G V y Z X N 0 L D E 4 f S Z x d W 9 0 O y w m c X V v d D t T Z W N 0 a W 9 u M S 9 i Y W 5 r b m l m d H k v U m V w b G F j Z W Q g V m F s d W U u e 3 R v d G F s V H J h Z G V k V m 9 s d W 1 l L D E 5 f S Z x d W 9 0 O y w m c X V v d D t T Z W N 0 a W 9 u M S 9 i Y W 5 r b m l m d H k v U m V w b G F j Z W Q g V m F s d W U u e 2 l t c G x p Z W R W b 2 x h d G l s a X R 5 L D I w f S Z x d W 9 0 O y w m c X V v d D t T Z W N 0 a W 9 u M S 9 i Y W 5 r b m l m d H k v U m V w b G F j Z W Q g V m F s d W U u e 2 x h c 3 R Q c m l j Z S w y M X 0 m c X V v d D s s J n F 1 b 3 Q 7 U 2 V j d G l v b j E v Y m F u a 2 5 p Z n R 5 L 1 J l c G x h Y 2 V k I F Z h b H V l L n t j a G F u Z 2 U s M j J 9 J n F 1 b 3 Q 7 L C Z x d W 9 0 O 1 N l Y 3 R p b 2 4 x L 2 J h b m t u a W Z 0 e S 9 S Z X B s Y W N l Z C B W Y W x 1 Z S 5 7 d G 9 0 Y W x C d X l R d W F u d G l 0 e S w y M 3 0 m c X V v d D s s J n F 1 b 3 Q 7 U 2 V j d G l v b j E v Y m F u a 2 5 p Z n R 5 L 1 J l c G x h Y 2 V k I F Z h b H V l L n t 0 b 3 R h b F N l b G x R d W F u d G l 0 e S w y N H 0 m c X V v d D s s J n F 1 b 3 Q 7 U 2 V j d G l v b j E v Y m F u a 2 5 p Z n R 5 L 1 J l c G x h Y 2 V k I F Z h b H V l L n t i a W R R d H k s M j V 9 J n F 1 b 3 Q 7 L C Z x d W 9 0 O 1 N l Y 3 R p b 2 4 x L 2 J h b m t u a W Z 0 e S 9 S Z X B s Y W N l Z C B W Y W x 1 Z S 5 7 Y m l k c H J p Y 2 U s M j Z 9 J n F 1 b 3 Q 7 L C Z x d W 9 0 O 1 N l Y 3 R p b 2 4 x L 2 J h b m t u a W Z 0 e S 9 S Z X B s Y W N l Z C B W Y W x 1 Z S 5 7 Y X N r U X R 5 L D I 3 f S Z x d W 9 0 O y w m c X V v d D t T Z W N 0 a W 9 u M S 9 i Y W 5 r b m l m d H k v U m V w b G F j Z W Q g V m F s d W U u e 2 F z a 1 B y a W N l L D I 4 f S Z x d W 9 0 O y w m c X V v d D t T Z W N 0 a W 9 u M S 9 i Y W 5 r b m l m d H k v U m V w b G F j Z W Q g V m F s d W U u e 3 V u Z G V y b H l p b m d W Y W x 1 Z S w y O X 0 m c X V v d D t d L C Z x d W 9 0 O 1 J l b G F 0 a W 9 u c 2 h p c E l u Z m 8 m c X V v d D s 6 W 1 1 9 I i A v P j x F b n R y e S B U e X B l P S J R d W V y e U l E I i B W Y W x 1 Z T 0 i c z B m Z D J i N T k x L T M 1 Y W M t N G Y y N S 1 h Y T Q 5 L T g 1 N 2 N j Y 2 E 4 Y W U 2 M y I g L z 4 8 R W 5 0 c n k g V H l w Z T 0 i R m l s b F R h c m d l d E 5 h b W V D d X N 0 b 2 1 p e m V k I i B W Y W x 1 Z T 0 i b D E i I C 8 + P E V u d H J 5 I F R 5 c G U 9 I k Z p b G x F c n J v c k N v Z G U i I F Z h b H V l P S J z V W 5 r b m 9 3 b i I g L z 4 8 R W 5 0 c n k g V H l w Z T 0 i R m l s b E N v d W 5 0 I i B W Y W x 1 Z T 0 i b D g 0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h b m t u a W Z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5 r b m l m d H k v c m V j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m t u a W Z 0 e S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u a 2 5 p Z n R 5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5 r b m l m d H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u a 2 5 p Z n R 5 L 0 V 4 c G F u Z G V k J T I w Q 0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5 r b m l m d H k v R X h w Y W 5 k Z W Q l M j B Q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m t u a W Z 0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m t u a W Z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m t u a W Z 0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l m d H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l m d H k i I C 8 + P E V u d H J 5 I F R 5 c G U 9 I k Z p b G x l Z E N v b X B s Z X R l U m V z d W x 0 V G 9 X b 3 J r c 2 h l Z X Q i I F Z h b H V l P S J s M S I g L z 4 8 R W 5 0 c n k g V H l w Z T 0 i U m V j b 3 Z l c n l U Y X J n Z X R S b 3 c i I F Z h b H V l P S J s N C I g L z 4 8 R W 5 0 c n k g V H l w Z T 0 i U m V j b 3 Z l c n l U Y X J n Z X R D b 2 x 1 b W 4 i I F Z h b H V l P S J s M i I g L z 4 8 R W 5 0 c n k g V H l w Z T 0 i U m V j b 3 Z l c n l U Y X J n Z X R T a G V l d C I g V m F s d W U 9 I n N u a W Z 0 e S I g L z 4 8 R W 5 0 c n k g V H l w Z T 0 i R m l s b E V y c m 9 y Q 2 9 k Z S I g V m F s d W U 9 I n N V b m t u b 3 d u I i A v P j x F b n R y e S B U e X B l P S J G a W x s T G F z d F V w Z G F 0 Z W Q i I F Z h b H V l P S J k M j A y M i 0 w M i 0 x O F Q x M D o w M D o z O S 4 w N z E 1 O D M 2 W i I g L z 4 8 R W 5 0 c n k g V H l w Z T 0 i R m l s b E N v b H V t b l R 5 c G V z I i B W Y W x 1 Z T 0 i c 0 F B Q U F B Q U F B Q U F B Q U F B Q U F B Q U F B Q U F B R k J R V U Z C U V V G Q l F V R k J R V U Y i I C 8 + P E V u d H J 5 I F R 5 c G U 9 I k Z p b G x D b 2 x 1 b W 5 O Y W 1 l c y I g V m F s d W U 9 I n N b J n F 1 b 3 Q 7 c 3 R y a W t l U H J p Y 2 U u M i Z x d W 9 0 O y w m c X V v d D t l e H B p c n l E Y X R l L j I m c X V v d D s s J n F 1 b 3 Q 7 b 3 B l b k l u d G V y Z X N 0 L j E m c X V v d D s s J n F 1 b 3 Q 7 Y 2 h h b m d l a W 5 P c G V u S W 5 0 Z X J l c 3 Q u M S Z x d W 9 0 O y w m c X V v d D t 0 b 3 R h b F R y Y W R l Z F Z v b H V t Z S 4 x J n F 1 b 3 Q 7 L C Z x d W 9 0 O 2 l t c G x p Z W R W b 2 x h d G l s a X R 5 L j E m c X V v d D s s J n F 1 b 3 Q 7 b G F z d F B y a W N l L j E m c X V v d D s s J n F 1 b 3 Q 7 Y 2 h h b m d l L j E m c X V v d D s s J n F 1 b 3 Q 7 d G 9 0 Y W x C d X l R d W F u d G l 0 e S 4 x J n F 1 b 3 Q 7 L C Z x d W 9 0 O 3 R v d G F s U 2 V s b F F 1 Y W 5 0 a X R 5 L j E m c X V v d D s s J n F 1 b 3 Q 7 Y m l k U X R 5 L j E m c X V v d D s s J n F 1 b 3 Q 7 Y m l k c H J p Y 2 U u M S Z x d W 9 0 O y w m c X V v d D t h c 2 t R d H k u M S Z x d W 9 0 O y w m c X V v d D t h c 2 t Q c m l j Z S 4 x J n F 1 b 3 Q 7 L C Z x d W 9 0 O 3 V u Z G V y b H l p b m d W Y W x 1 Z S 4 x J n F 1 b 3 Q 7 L C Z x d W 9 0 O 3 N 0 c m l r Z V B y a W N l L j E m c X V v d D s s J n F 1 b 3 Q 7 Z X h w a X J 5 R G F 0 Z S 4 x J n F 1 b 3 Q 7 L C Z x d W 9 0 O 2 9 w Z W 5 J b n R l c m V z d C Z x d W 9 0 O y w m c X V v d D t j a G F u Z 2 V p b k 9 w Z W 5 J b n R l c m V z d C Z x d W 9 0 O y w m c X V v d D t 0 b 3 R h b F R y Y W R l Z F Z v b H V t Z S Z x d W 9 0 O y w m c X V v d D t p b X B s a W V k V m 9 s Y X R p b G l 0 e S Z x d W 9 0 O y w m c X V v d D t s Y X N 0 U H J p Y 2 U m c X V v d D s s J n F 1 b 3 Q 7 Y 2 h h b m d l J n F 1 b 3 Q 7 L C Z x d W 9 0 O 3 R v d G F s Q n V 5 U X V h b n R p d H k m c X V v d D s s J n F 1 b 3 Q 7 d G 9 0 Y W x T Z W x s U X V h b n R p d H k m c X V v d D s s J n F 1 b 3 Q 7 Y m l k U X R 5 J n F 1 b 3 Q 7 L C Z x d W 9 0 O 2 J p Z H B y a W N l J n F 1 b 3 Q 7 L C Z x d W 9 0 O 2 F z a 1 F 0 e S Z x d W 9 0 O y w m c X V v d D t h c 2 t Q c m l j Z S Z x d W 9 0 O y w m c X V v d D t 1 b m R l c m x 5 a W 5 n V m F s d W U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R d W V y e U l E I i B W Y W x 1 Z T 0 i c z U 3 Z G F l M m V k L T l l Z m I t N D c 4 Z C 0 4 O G I 1 L W Q 4 O G I 2 Z m U 3 N z M 1 Z i I g L z 4 8 R W 5 0 c n k g V H l w Z T 0 i T G 9 h Z G V k V G 9 B b m F s e X N p c 1 N l c n Z p Y 2 V z I i B W Y W x 1 Z T 0 i b D A i I C 8 + P E V u d H J 5 I F R 5 c G U 9 I k Z p b G x D b 3 V u d C I g V m F s d W U 9 I m w 5 N D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p Z n R 5 L 1 J l c G x h Y 2 V k I F Z h b H V l L n t z d H J p a 2 V Q c m l j Z S 4 y L D B 9 J n F 1 b 3 Q 7 L C Z x d W 9 0 O 1 N l Y 3 R p b 2 4 x L 2 5 p Z n R 5 L 1 J l c G x h Y 2 V k I F Z h b H V l L n t l e H B p c n l E Y X R l L j I s M X 0 m c X V v d D s s J n F 1 b 3 Q 7 U 2 V j d G l v b j E v b m l m d H k v U m V w b G F j Z W Q g V m F s d W U u e 2 9 w Z W 5 J b n R l c m V z d C 4 x L D J 9 J n F 1 b 3 Q 7 L C Z x d W 9 0 O 1 N l Y 3 R p b 2 4 x L 2 5 p Z n R 5 L 1 J l c G x h Y 2 V k I F Z h b H V l L n t j a G F u Z 2 V p b k 9 w Z W 5 J b n R l c m V z d C 4 x L D N 9 J n F 1 b 3 Q 7 L C Z x d W 9 0 O 1 N l Y 3 R p b 2 4 x L 2 5 p Z n R 5 L 1 J l c G x h Y 2 V k I F Z h b H V l L n t 0 b 3 R h b F R y Y W R l Z F Z v b H V t Z S 4 x L D R 9 J n F 1 b 3 Q 7 L C Z x d W 9 0 O 1 N l Y 3 R p b 2 4 x L 2 5 p Z n R 5 L 1 J l c G x h Y 2 V k I F Z h b H V l L n t p b X B s a W V k V m 9 s Y X R p b G l 0 e S 4 x L D V 9 J n F 1 b 3 Q 7 L C Z x d W 9 0 O 1 N l Y 3 R p b 2 4 x L 2 5 p Z n R 5 L 1 J l c G x h Y 2 V k I F Z h b H V l L n t s Y X N 0 U H J p Y 2 U u M S w 2 f S Z x d W 9 0 O y w m c X V v d D t T Z W N 0 a W 9 u M S 9 u a W Z 0 e S 9 S Z X B s Y W N l Z C B W Y W x 1 Z S 5 7 Y 2 h h b m d l L j E s N 3 0 m c X V v d D s s J n F 1 b 3 Q 7 U 2 V j d G l v b j E v b m l m d H k v U m V w b G F j Z W Q g V m F s d W U u e 3 R v d G F s Q n V 5 U X V h b n R p d H k u M S w 4 f S Z x d W 9 0 O y w m c X V v d D t T Z W N 0 a W 9 u M S 9 u a W Z 0 e S 9 S Z X B s Y W N l Z C B W Y W x 1 Z S 5 7 d G 9 0 Y W x T Z W x s U X V h b n R p d H k u M S w 5 f S Z x d W 9 0 O y w m c X V v d D t T Z W N 0 a W 9 u M S 9 u a W Z 0 e S 9 S Z X B s Y W N l Z C B W Y W x 1 Z S 5 7 Y m l k U X R 5 L j E s M T B 9 J n F 1 b 3 Q 7 L C Z x d W 9 0 O 1 N l Y 3 R p b 2 4 x L 2 5 p Z n R 5 L 1 J l c G x h Y 2 V k I F Z h b H V l L n t i a W R w c m l j Z S 4 x L D E x f S Z x d W 9 0 O y w m c X V v d D t T Z W N 0 a W 9 u M S 9 u a W Z 0 e S 9 S Z X B s Y W N l Z C B W Y W x 1 Z S 5 7 Y X N r U X R 5 L j E s M T J 9 J n F 1 b 3 Q 7 L C Z x d W 9 0 O 1 N l Y 3 R p b 2 4 x L 2 5 p Z n R 5 L 1 J l c G x h Y 2 V k I F Z h b H V l L n t h c 2 t Q c m l j Z S 4 x L D E z f S Z x d W 9 0 O y w m c X V v d D t T Z W N 0 a W 9 u M S 9 u a W Z 0 e S 9 S Z X B s Y W N l Z C B W Y W x 1 Z S 5 7 d W 5 k Z X J s e W l u Z 1 Z h b H V l L j E s M T R 9 J n F 1 b 3 Q 7 L C Z x d W 9 0 O 1 N l Y 3 R p b 2 4 x L 2 5 p Z n R 5 L 1 J l c G x h Y 2 V k I F Z h b H V l L n t z d H J p a 2 V Q c m l j Z S 4 x L D E 1 f S Z x d W 9 0 O y w m c X V v d D t T Z W N 0 a W 9 u M S 9 u a W Z 0 e S 9 S Z X B s Y W N l Z C B W Y W x 1 Z S 5 7 Z X h w a X J 5 R G F 0 Z S 4 x L D E 2 f S Z x d W 9 0 O y w m c X V v d D t T Z W N 0 a W 9 u M S 9 u a W Z 0 e S 9 S Z X B s Y W N l Z C B W Y W x 1 Z S 5 7 b 3 B l b k l u d G V y Z X N 0 L D E 3 f S Z x d W 9 0 O y w m c X V v d D t T Z W N 0 a W 9 u M S 9 u a W Z 0 e S 9 S Z X B s Y W N l Z C B W Y W x 1 Z S 5 7 Y 2 h h b m d l a W 5 P c G V u S W 5 0 Z X J l c 3 Q s M T h 9 J n F 1 b 3 Q 7 L C Z x d W 9 0 O 1 N l Y 3 R p b 2 4 x L 2 5 p Z n R 5 L 1 J l c G x h Y 2 V k I F Z h b H V l L n t 0 b 3 R h b F R y Y W R l Z F Z v b H V t Z S w x O X 0 m c X V v d D s s J n F 1 b 3 Q 7 U 2 V j d G l v b j E v b m l m d H k v U m V w b G F j Z W Q g V m F s d W U u e 2 l t c G x p Z W R W b 2 x h d G l s a X R 5 L D I w f S Z x d W 9 0 O y w m c X V v d D t T Z W N 0 a W 9 u M S 9 u a W Z 0 e S 9 S Z X B s Y W N l Z C B W Y W x 1 Z S 5 7 b G F z d F B y a W N l L D I x f S Z x d W 9 0 O y w m c X V v d D t T Z W N 0 a W 9 u M S 9 u a W Z 0 e S 9 S Z X B s Y W N l Z C B W Y W x 1 Z S 5 7 Y 2 h h b m d l L D I y f S Z x d W 9 0 O y w m c X V v d D t T Z W N 0 a W 9 u M S 9 u a W Z 0 e S 9 S Z X B s Y W N l Z C B W Y W x 1 Z S 5 7 d G 9 0 Y W x C d X l R d W F u d G l 0 e S w y M 3 0 m c X V v d D s s J n F 1 b 3 Q 7 U 2 V j d G l v b j E v b m l m d H k v U m V w b G F j Z W Q g V m F s d W U u e 3 R v d G F s U 2 V s b F F 1 Y W 5 0 a X R 5 L D I 0 f S Z x d W 9 0 O y w m c X V v d D t T Z W N 0 a W 9 u M S 9 u a W Z 0 e S 9 S Z X B s Y W N l Z C B W Y W x 1 Z S 5 7 Y m l k U X R 5 L D I 1 f S Z x d W 9 0 O y w m c X V v d D t T Z W N 0 a W 9 u M S 9 u a W Z 0 e S 9 S Z X B s Y W N l Z C B W Y W x 1 Z S 5 7 Y m l k c H J p Y 2 U s M j Z 9 J n F 1 b 3 Q 7 L C Z x d W 9 0 O 1 N l Y 3 R p b 2 4 x L 2 5 p Z n R 5 L 1 J l c G x h Y 2 V k I F Z h b H V l L n t h c 2 t R d H k s M j d 9 J n F 1 b 3 Q 7 L C Z x d W 9 0 O 1 N l Y 3 R p b 2 4 x L 2 5 p Z n R 5 L 1 J l c G x h Y 2 V k I F Z h b H V l L n t h c 2 t Q c m l j Z S w y O H 0 m c X V v d D s s J n F 1 b 3 Q 7 U 2 V j d G l v b j E v b m l m d H k v U m V w b G F j Z W Q g V m F s d W U u e 3 V u Z G V y b H l p b m d W Y W x 1 Z S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2 5 p Z n R 5 L 1 J l c G x h Y 2 V k I F Z h b H V l L n t z d H J p a 2 V Q c m l j Z S 4 y L D B 9 J n F 1 b 3 Q 7 L C Z x d W 9 0 O 1 N l Y 3 R p b 2 4 x L 2 5 p Z n R 5 L 1 J l c G x h Y 2 V k I F Z h b H V l L n t l e H B p c n l E Y X R l L j I s M X 0 m c X V v d D s s J n F 1 b 3 Q 7 U 2 V j d G l v b j E v b m l m d H k v U m V w b G F j Z W Q g V m F s d W U u e 2 9 w Z W 5 J b n R l c m V z d C 4 x L D J 9 J n F 1 b 3 Q 7 L C Z x d W 9 0 O 1 N l Y 3 R p b 2 4 x L 2 5 p Z n R 5 L 1 J l c G x h Y 2 V k I F Z h b H V l L n t j a G F u Z 2 V p b k 9 w Z W 5 J b n R l c m V z d C 4 x L D N 9 J n F 1 b 3 Q 7 L C Z x d W 9 0 O 1 N l Y 3 R p b 2 4 x L 2 5 p Z n R 5 L 1 J l c G x h Y 2 V k I F Z h b H V l L n t 0 b 3 R h b F R y Y W R l Z F Z v b H V t Z S 4 x L D R 9 J n F 1 b 3 Q 7 L C Z x d W 9 0 O 1 N l Y 3 R p b 2 4 x L 2 5 p Z n R 5 L 1 J l c G x h Y 2 V k I F Z h b H V l L n t p b X B s a W V k V m 9 s Y X R p b G l 0 e S 4 x L D V 9 J n F 1 b 3 Q 7 L C Z x d W 9 0 O 1 N l Y 3 R p b 2 4 x L 2 5 p Z n R 5 L 1 J l c G x h Y 2 V k I F Z h b H V l L n t s Y X N 0 U H J p Y 2 U u M S w 2 f S Z x d W 9 0 O y w m c X V v d D t T Z W N 0 a W 9 u M S 9 u a W Z 0 e S 9 S Z X B s Y W N l Z C B W Y W x 1 Z S 5 7 Y 2 h h b m d l L j E s N 3 0 m c X V v d D s s J n F 1 b 3 Q 7 U 2 V j d G l v b j E v b m l m d H k v U m V w b G F j Z W Q g V m F s d W U u e 3 R v d G F s Q n V 5 U X V h b n R p d H k u M S w 4 f S Z x d W 9 0 O y w m c X V v d D t T Z W N 0 a W 9 u M S 9 u a W Z 0 e S 9 S Z X B s Y W N l Z C B W Y W x 1 Z S 5 7 d G 9 0 Y W x T Z W x s U X V h b n R p d H k u M S w 5 f S Z x d W 9 0 O y w m c X V v d D t T Z W N 0 a W 9 u M S 9 u a W Z 0 e S 9 S Z X B s Y W N l Z C B W Y W x 1 Z S 5 7 Y m l k U X R 5 L j E s M T B 9 J n F 1 b 3 Q 7 L C Z x d W 9 0 O 1 N l Y 3 R p b 2 4 x L 2 5 p Z n R 5 L 1 J l c G x h Y 2 V k I F Z h b H V l L n t i a W R w c m l j Z S 4 x L D E x f S Z x d W 9 0 O y w m c X V v d D t T Z W N 0 a W 9 u M S 9 u a W Z 0 e S 9 S Z X B s Y W N l Z C B W Y W x 1 Z S 5 7 Y X N r U X R 5 L j E s M T J 9 J n F 1 b 3 Q 7 L C Z x d W 9 0 O 1 N l Y 3 R p b 2 4 x L 2 5 p Z n R 5 L 1 J l c G x h Y 2 V k I F Z h b H V l L n t h c 2 t Q c m l j Z S 4 x L D E z f S Z x d W 9 0 O y w m c X V v d D t T Z W N 0 a W 9 u M S 9 u a W Z 0 e S 9 S Z X B s Y W N l Z C B W Y W x 1 Z S 5 7 d W 5 k Z X J s e W l u Z 1 Z h b H V l L j E s M T R 9 J n F 1 b 3 Q 7 L C Z x d W 9 0 O 1 N l Y 3 R p b 2 4 x L 2 5 p Z n R 5 L 1 J l c G x h Y 2 V k I F Z h b H V l L n t z d H J p a 2 V Q c m l j Z S 4 x L D E 1 f S Z x d W 9 0 O y w m c X V v d D t T Z W N 0 a W 9 u M S 9 u a W Z 0 e S 9 S Z X B s Y W N l Z C B W Y W x 1 Z S 5 7 Z X h w a X J 5 R G F 0 Z S 4 x L D E 2 f S Z x d W 9 0 O y w m c X V v d D t T Z W N 0 a W 9 u M S 9 u a W Z 0 e S 9 S Z X B s Y W N l Z C B W Y W x 1 Z S 5 7 b 3 B l b k l u d G V y Z X N 0 L D E 3 f S Z x d W 9 0 O y w m c X V v d D t T Z W N 0 a W 9 u M S 9 u a W Z 0 e S 9 S Z X B s Y W N l Z C B W Y W x 1 Z S 5 7 Y 2 h h b m d l a W 5 P c G V u S W 5 0 Z X J l c 3 Q s M T h 9 J n F 1 b 3 Q 7 L C Z x d W 9 0 O 1 N l Y 3 R p b 2 4 x L 2 5 p Z n R 5 L 1 J l c G x h Y 2 V k I F Z h b H V l L n t 0 b 3 R h b F R y Y W R l Z F Z v b H V t Z S w x O X 0 m c X V v d D s s J n F 1 b 3 Q 7 U 2 V j d G l v b j E v b m l m d H k v U m V w b G F j Z W Q g V m F s d W U u e 2 l t c G x p Z W R W b 2 x h d G l s a X R 5 L D I w f S Z x d W 9 0 O y w m c X V v d D t T Z W N 0 a W 9 u M S 9 u a W Z 0 e S 9 S Z X B s Y W N l Z C B W Y W x 1 Z S 5 7 b G F z d F B y a W N l L D I x f S Z x d W 9 0 O y w m c X V v d D t T Z W N 0 a W 9 u M S 9 u a W Z 0 e S 9 S Z X B s Y W N l Z C B W Y W x 1 Z S 5 7 Y 2 h h b m d l L D I y f S Z x d W 9 0 O y w m c X V v d D t T Z W N 0 a W 9 u M S 9 u a W Z 0 e S 9 S Z X B s Y W N l Z C B W Y W x 1 Z S 5 7 d G 9 0 Y W x C d X l R d W F u d G l 0 e S w y M 3 0 m c X V v d D s s J n F 1 b 3 Q 7 U 2 V j d G l v b j E v b m l m d H k v U m V w b G F j Z W Q g V m F s d W U u e 3 R v d G F s U 2 V s b F F 1 Y W 5 0 a X R 5 L D I 0 f S Z x d W 9 0 O y w m c X V v d D t T Z W N 0 a W 9 u M S 9 u a W Z 0 e S 9 S Z X B s Y W N l Z C B W Y W x 1 Z S 5 7 Y m l k U X R 5 L D I 1 f S Z x d W 9 0 O y w m c X V v d D t T Z W N 0 a W 9 u M S 9 u a W Z 0 e S 9 S Z X B s Y W N l Z C B W Y W x 1 Z S 5 7 Y m l k c H J p Y 2 U s M j Z 9 J n F 1 b 3 Q 7 L C Z x d W 9 0 O 1 N l Y 3 R p b 2 4 x L 2 5 p Z n R 5 L 1 J l c G x h Y 2 V k I F Z h b H V l L n t h c 2 t R d H k s M j d 9 J n F 1 b 3 Q 7 L C Z x d W 9 0 O 1 N l Y 3 R p b 2 4 x L 2 5 p Z n R 5 L 1 J l c G x h Y 2 V k I F Z h b H V l L n t h c 2 t Q c m l j Z S w y O H 0 m c X V v d D s s J n F 1 b 3 Q 7 U 2 V j d G l v b j E v b m l m d H k v U m V w b G F j Z W Q g V m F s d W U u e 3 V u Z G V y b H l p b m d W Y W x 1 Z S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p Z n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p Z n R 5 L 3 J l Y 2 9 y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Z 0 e S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l m d H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p Z n R 5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p Z n R 5 L 0 V 4 c G F u Z G V k J T I w Q 0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Z 0 e S 9 F e H B h b m R l Z C U y M F B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l m d H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Z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p Z n R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y L T E 3 V D E w O j U 5 O j Q x L j I 4 N j M x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y 9 j b 2 9 r a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M F G H + M Q K E G 9 f y 7 x k T t c T g A A A A A C A A A A A A A Q Z g A A A A E A A C A A A A D K q 3 9 d j j y t g 6 6 I 1 g C n P D 8 J + / i t O A v Q O g e S P r C E Q D G 9 c g A A A A A O g A A A A A I A A C A A A A A 8 u O N L M t g 3 R a z 5 H 1 v J n R V 7 p P h 2 0 o I B z c 7 1 R F J S i K N H B F A A A A B g M A + j h E g X 0 z x O O Y s M Y T P L y 6 i T g f F h C S J u q T q H 9 3 U K V V q x W f p 8 9 J F G a a B i I V w V u 7 W O D s f m B a C V / W z 9 C h 3 s I h Q y q 2 S 6 8 T N n D r A k H 2 m U B m D T j k A A A A D b 3 + z Z 1 P z Q n z h q d K 1 o U b E g T / L r 1 f Z N Q P F q K C y i 4 K Q b d y P p A 8 v q I c B b W t o / L Z s E j N Y + S + x z M K I S 8 B D B w c 4 i E o z 3 < / D a t a M a s h u p > 
</file>

<file path=customXml/itemProps1.xml><?xml version="1.0" encoding="utf-8"?>
<ds:datastoreItem xmlns:ds="http://schemas.openxmlformats.org/officeDocument/2006/customXml" ds:itemID="{B9BE52A9-D888-49AF-B0C0-71503DE2E0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Analysis</vt:lpstr>
      <vt:lpstr>nifty</vt:lpstr>
      <vt:lpstr>banknifty</vt:lpstr>
      <vt:lpstr>cookies</vt:lpstr>
      <vt:lpstr>cookie2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kumar naik</dc:creator>
  <cp:lastModifiedBy>Akash kumar naik</cp:lastModifiedBy>
  <dcterms:created xsi:type="dcterms:W3CDTF">2022-02-17T10:36:35Z</dcterms:created>
  <dcterms:modified xsi:type="dcterms:W3CDTF">2022-03-04T16:09:18Z</dcterms:modified>
</cp:coreProperties>
</file>